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Ergänzungen ab 10-11-21\Direktzahlungen\"/>
    </mc:Choice>
  </mc:AlternateContent>
  <bookViews>
    <workbookView xWindow="15225" yWindow="465" windowWidth="26340" windowHeight="28005" tabRatio="858"/>
  </bookViews>
  <sheets>
    <sheet name="Produktsys III Beteil raus 2019" sheetId="14" r:id="rId1"/>
    <sheet name="RAUS_Veränderungen" sheetId="15" r:id="rId2"/>
    <sheet name="Zonen" sheetId="16" r:id="rId3"/>
  </sheets>
  <calcPr calcId="162913"/>
</workbook>
</file>

<file path=xl/calcChain.xml><?xml version="1.0" encoding="utf-8"?>
<calcChain xmlns="http://schemas.openxmlformats.org/spreadsheetml/2006/main">
  <c r="E14" i="15" l="1"/>
  <c r="F22" i="16"/>
  <c r="F16" i="16"/>
  <c r="F13" i="16"/>
  <c r="P22" i="16"/>
  <c r="P23" i="16"/>
  <c r="R4" i="16"/>
  <c r="R5" i="16"/>
  <c r="R6" i="16"/>
  <c r="R7" i="16"/>
  <c r="R12" i="16"/>
  <c r="R13" i="16"/>
  <c r="R14" i="16"/>
  <c r="R15" i="16"/>
  <c r="R16" i="16"/>
  <c r="R20" i="16"/>
  <c r="R21" i="16"/>
  <c r="R22" i="16"/>
  <c r="R23" i="16"/>
  <c r="R24" i="16"/>
  <c r="R3" i="16"/>
  <c r="Q4" i="16"/>
  <c r="Q5" i="16"/>
  <c r="Q6" i="16"/>
  <c r="Q7" i="16"/>
  <c r="Q12" i="16"/>
  <c r="Q13" i="16"/>
  <c r="Q14" i="16"/>
  <c r="Q15" i="16"/>
  <c r="Q16" i="16"/>
  <c r="Q20" i="16"/>
  <c r="Q21" i="16"/>
  <c r="Q22" i="16"/>
  <c r="Q23" i="16"/>
  <c r="Q24" i="16"/>
  <c r="Q3" i="16"/>
  <c r="P6" i="16"/>
  <c r="P5" i="16"/>
  <c r="L22" i="16"/>
  <c r="N22" i="16" s="1"/>
  <c r="N4" i="16"/>
  <c r="N7" i="16"/>
  <c r="N12" i="16"/>
  <c r="N13" i="16"/>
  <c r="N14" i="16"/>
  <c r="N15" i="16"/>
  <c r="N16" i="16"/>
  <c r="N20" i="16"/>
  <c r="N21" i="16"/>
  <c r="N23" i="16"/>
  <c r="N24" i="16"/>
  <c r="N3" i="16"/>
  <c r="M4" i="16"/>
  <c r="M6" i="16"/>
  <c r="M7" i="16"/>
  <c r="M12" i="16"/>
  <c r="M13" i="16"/>
  <c r="M14" i="16"/>
  <c r="M15" i="16"/>
  <c r="M16" i="16"/>
  <c r="M20" i="16"/>
  <c r="M21" i="16"/>
  <c r="M23" i="16"/>
  <c r="M24" i="16"/>
  <c r="M3" i="16"/>
  <c r="L5" i="16"/>
  <c r="N5" i="16" s="1"/>
  <c r="N6" i="16"/>
  <c r="J12" i="16"/>
  <c r="J13" i="16"/>
  <c r="J14" i="16"/>
  <c r="J15" i="16"/>
  <c r="J16" i="16"/>
  <c r="J20" i="16"/>
  <c r="J21" i="16"/>
  <c r="J24" i="16"/>
  <c r="I12" i="16"/>
  <c r="I13" i="16"/>
  <c r="I14" i="16"/>
  <c r="I15" i="16"/>
  <c r="I16" i="16"/>
  <c r="I20" i="16"/>
  <c r="I21" i="16"/>
  <c r="I24" i="16"/>
  <c r="H22" i="16"/>
  <c r="I22" i="16" s="1"/>
  <c r="J23" i="16"/>
  <c r="J4" i="16"/>
  <c r="J7" i="16"/>
  <c r="J3" i="16"/>
  <c r="I4" i="16"/>
  <c r="I7" i="16"/>
  <c r="I3" i="16"/>
  <c r="I6" i="16"/>
  <c r="H5" i="16"/>
  <c r="J5" i="16" s="1"/>
  <c r="F12" i="16"/>
  <c r="F14" i="16"/>
  <c r="F15" i="16"/>
  <c r="F20" i="16"/>
  <c r="F21" i="16"/>
  <c r="F23" i="16"/>
  <c r="F24" i="16"/>
  <c r="E12" i="16"/>
  <c r="E13" i="16"/>
  <c r="E14" i="16"/>
  <c r="E15" i="16"/>
  <c r="E16" i="16"/>
  <c r="E20" i="16"/>
  <c r="E21" i="16"/>
  <c r="E22" i="16"/>
  <c r="E23" i="16"/>
  <c r="E24" i="16"/>
  <c r="D23" i="16"/>
  <c r="D6" i="16"/>
  <c r="D22" i="16"/>
  <c r="F5" i="16"/>
  <c r="F7" i="16"/>
  <c r="E5" i="16"/>
  <c r="E7" i="16"/>
  <c r="D5" i="16"/>
  <c r="E6" i="16"/>
  <c r="F4" i="16"/>
  <c r="E4" i="16"/>
  <c r="F3" i="16"/>
  <c r="E3" i="16"/>
  <c r="O43" i="16"/>
  <c r="M5" i="16" l="1"/>
  <c r="M22" i="16"/>
  <c r="J22" i="16"/>
  <c r="I23" i="16"/>
  <c r="I5" i="16"/>
  <c r="J6" i="16"/>
  <c r="F6" i="16"/>
  <c r="W6" i="15" l="1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5" i="15"/>
  <c r="T47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5" i="15"/>
  <c r="I6" i="15"/>
  <c r="I7" i="15"/>
  <c r="I8" i="15"/>
  <c r="I10" i="15"/>
  <c r="I12" i="15"/>
  <c r="I14" i="15"/>
  <c r="I16" i="15"/>
  <c r="I18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E6" i="15"/>
  <c r="E7" i="15"/>
  <c r="E8" i="15"/>
  <c r="E10" i="15"/>
  <c r="E12" i="15"/>
  <c r="E16" i="15"/>
  <c r="E18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</calcChain>
</file>

<file path=xl/sharedStrings.xml><?xml version="1.0" encoding="utf-8"?>
<sst xmlns="http://schemas.openxmlformats.org/spreadsheetml/2006/main" count="215" uniqueCount="83">
  <si>
    <r>
      <t xml:space="preserve">Basis-Daten </t>
    </r>
    <r>
      <rPr>
        <b/>
        <vertAlign val="superscript"/>
        <sz val="8"/>
        <rFont val="Calibri"/>
        <family val="2"/>
      </rPr>
      <t>1</t>
    </r>
  </si>
  <si>
    <t>Anzahl</t>
    <phoneticPr fontId="4" type="noConversion"/>
  </si>
  <si>
    <t xml:space="preserve">GVE </t>
  </si>
  <si>
    <t>Anzahl</t>
    <phoneticPr fontId="4" type="noConversion"/>
  </si>
  <si>
    <t xml:space="preserve">Betriebe </t>
  </si>
  <si>
    <t>%</t>
    <phoneticPr fontId="4" type="noConversion"/>
  </si>
  <si>
    <t>%</t>
    <phoneticPr fontId="4" type="noConversion"/>
  </si>
  <si>
    <t xml:space="preserve">Betriebe </t>
    <phoneticPr fontId="4" type="noConversion"/>
  </si>
  <si>
    <t>RAUS-Daten</t>
    <phoneticPr fontId="4" type="noConversion"/>
  </si>
  <si>
    <t>RAUS-Beteiligung</t>
    <phoneticPr fontId="4" type="noConversion"/>
  </si>
  <si>
    <t>andere Kühe</t>
  </si>
  <si>
    <t>weibliche Tiere, über 365 Tage alt, bis zur ersten Abkalbung</t>
  </si>
  <si>
    <t>männliche Tiere, über 730 Tage alt</t>
  </si>
  <si>
    <t>Total Rindergattung</t>
  </si>
  <si>
    <t>Total Pferdegattung</t>
  </si>
  <si>
    <t>weibliche Tiere, über ein Jahr alt</t>
  </si>
  <si>
    <t>männliche Tiere, über ein Jahr alt</t>
  </si>
  <si>
    <t>Total Ziegengattung</t>
  </si>
  <si>
    <t>Zuchteber, über halbjährig</t>
  </si>
  <si>
    <t>nicht säugende Zuchtsauen, über halbjährig</t>
  </si>
  <si>
    <t>Total Schafgattung</t>
  </si>
  <si>
    <t>Tierkategorie</t>
  </si>
  <si>
    <t>säugende Zuchtsauen</t>
  </si>
  <si>
    <t>abgesetzte Ferkel</t>
  </si>
  <si>
    <t>Remonten, bis halbjährig, und Mastschweine</t>
  </si>
  <si>
    <t>Total Schweinegattung</t>
  </si>
  <si>
    <t>Zuchthennen und Zuchthähne (Bruteierproduktion für Lege- und Mastlinien)</t>
  </si>
  <si>
    <t>Legehennen</t>
  </si>
  <si>
    <t>Junghennen, Junghähne und Küken (ohne Mastpoulets)</t>
  </si>
  <si>
    <t>Mastpoulets</t>
  </si>
  <si>
    <t>Truten</t>
  </si>
  <si>
    <t>Total Nutzgeflügel</t>
  </si>
  <si>
    <t>Total alle Kategorien</t>
  </si>
  <si>
    <t>Quelle: BLW</t>
  </si>
  <si>
    <t>Milchkühe</t>
  </si>
  <si>
    <t xml:space="preserve">weibliche Tiere, bis 160 Tage alt </t>
  </si>
  <si>
    <t>männliche Tiere, bis 160 Tage alt</t>
  </si>
  <si>
    <t>weibliche Tiere, über 160 − 365 Tage alt</t>
  </si>
  <si>
    <t>männliche Tiere, über 365 − 730 Tage alt</t>
  </si>
  <si>
    <t>weibliche und kastrierte männliche Tiere, über 900 Tage alt</t>
  </si>
  <si>
    <t>Hengste, über 900 Tage alt</t>
  </si>
  <si>
    <t>Tiere, bis 900 Tage alt</t>
  </si>
  <si>
    <t>Hirsche</t>
  </si>
  <si>
    <t>Total Hirsche</t>
  </si>
  <si>
    <t>Bisons</t>
  </si>
  <si>
    <t>Total Bisons</t>
  </si>
  <si>
    <r>
      <t>1</t>
    </r>
    <r>
      <rPr>
        <sz val="7"/>
        <rFont val="Calibri"/>
        <family val="2"/>
      </rPr>
      <t>Direktzahlungsberechtigte Betriebe, die über die jeweilige Tierkategorie verfügen</t>
    </r>
  </si>
  <si>
    <t>männliche Tiere, über 160 − 365 Tage alt</t>
  </si>
  <si>
    <t>davon mit Weidezusatz</t>
  </si>
  <si>
    <t>Beteiligung am RAUS-Programm 2020</t>
  </si>
  <si>
    <t>obschon Anzahl Nutztiergeflügel zunahm, nahm Anzahl Betriebe ab -&gt; mehr Anzahl Geflügel pro Betrieb nimmt zu</t>
  </si>
  <si>
    <t>generell Znahme von GVE und Betrieben mit Weidezusatz</t>
  </si>
  <si>
    <t>%</t>
  </si>
  <si>
    <t>absolut</t>
  </si>
  <si>
    <t>Unterschied</t>
  </si>
  <si>
    <t>GVE Anzahl</t>
  </si>
  <si>
    <t>Betriebe Anzahl</t>
  </si>
  <si>
    <t>GVE %</t>
  </si>
  <si>
    <t>Betriebe %</t>
  </si>
  <si>
    <t>Produktionssystembeiträge: Tierwohlbeiträge BTS 2020</t>
  </si>
  <si>
    <t>Prameter</t>
  </si>
  <si>
    <t>Einheit</t>
  </si>
  <si>
    <t>Talregion</t>
  </si>
  <si>
    <t>Hügelregion</t>
  </si>
  <si>
    <t>Bergregion</t>
  </si>
  <si>
    <t>Total</t>
  </si>
  <si>
    <t>Betriebe</t>
  </si>
  <si>
    <t>Anzahl</t>
  </si>
  <si>
    <t>GVE</t>
  </si>
  <si>
    <t>GVE pro Betrieb</t>
  </si>
  <si>
    <t>Beitrag pro Betrieb</t>
  </si>
  <si>
    <t>Fr.</t>
  </si>
  <si>
    <t>Total Beitrag</t>
  </si>
  <si>
    <t>1000 Fr.</t>
  </si>
  <si>
    <t>Produktionssystembeiträge: Tierwohlbeiträge BTS 2020 bio</t>
  </si>
  <si>
    <t>Produktionssystembeiträge: Tierwohlbeiträge RAUS 2020</t>
  </si>
  <si>
    <t>Parameter</t>
  </si>
  <si>
    <t>Summe:</t>
  </si>
  <si>
    <t>Total Beiträge</t>
  </si>
  <si>
    <t>1 000 Fr.</t>
  </si>
  <si>
    <t>mit Weidezusatz</t>
  </si>
  <si>
    <t>2019</t>
  </si>
  <si>
    <t>überraschende Zunahme von Anzahl Betreiben und GVE, Anzahle GVE und Beiträge pro Bterieb leicht gestiegen oder gleich geblieben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</si>
</sst>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###&quot; &quot;###"/>
    <numFmt numFmtId="165" formatCode="0.0\ %"/>
    <numFmt numFmtId="166" formatCode="0.0%"/>
    <numFmt numFmtId="167" formatCode="###\ ###\ ###"/>
    <numFmt numFmtId="168" formatCode="###\ ##0;\-###\ ##0"/>
    <numFmt numFmtId="169" formatCode="#\ ##0.00;\-#\ ##0.00"/>
    <numFmt numFmtId="170" formatCode="0.0"/>
  </numFmts>
  <fonts count="45" x14ac:knownFonts="1">
    <font>
      <sz val="12"/>
      <color indexed="8"/>
      <name val="Verdana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Verdana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7"/>
      <name val="Calibri"/>
      <family val="2"/>
    </font>
    <font>
      <sz val="12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Verdana"/>
      <family val="2"/>
    </font>
    <font>
      <vertAlign val="superscript"/>
      <sz val="7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Verdana"/>
    </font>
    <font>
      <sz val="8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7030A0"/>
      <name val="Arial"/>
      <family val="2"/>
    </font>
    <font>
      <sz val="9"/>
      <color rgb="FF000000"/>
      <name val="Arial"/>
      <family val="2"/>
    </font>
    <font>
      <b/>
      <sz val="11"/>
      <color rgb="FF7030A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AD042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BAD042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F0000"/>
        <bgColor rgb="FFFFFFFF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808080"/>
      </right>
      <top/>
      <bottom style="medium">
        <color rgb="FFC0C0C0"/>
      </bottom>
      <diagonal/>
    </border>
    <border>
      <left style="thin">
        <color rgb="FF333333"/>
      </left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</borders>
  <cellStyleXfs count="121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1" applyNumberFormat="0" applyAlignment="0" applyProtection="0"/>
    <xf numFmtId="0" fontId="19" fillId="6" borderId="12" applyNumberFormat="0" applyAlignment="0" applyProtection="0"/>
    <xf numFmtId="0" fontId="20" fillId="6" borderId="11" applyNumberFormat="0" applyAlignment="0" applyProtection="0"/>
    <xf numFmtId="0" fontId="21" fillId="0" borderId="13" applyNumberFormat="0" applyFill="0" applyAlignment="0" applyProtection="0"/>
    <xf numFmtId="0" fontId="22" fillId="7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31" fillId="0" borderId="0" applyNumberFormat="0" applyFill="0" applyBorder="0" applyProtection="0">
      <alignment vertical="top" wrapText="1"/>
    </xf>
    <xf numFmtId="0" fontId="3" fillId="0" borderId="0"/>
    <xf numFmtId="0" fontId="3" fillId="8" borderId="15" applyNumberFormat="0" applyFont="0" applyAlignment="0" applyProtection="0"/>
    <xf numFmtId="0" fontId="2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" fillId="0" borderId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1" fillId="0" borderId="0"/>
    <xf numFmtId="0" fontId="1" fillId="8" borderId="1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1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99">
    <xf numFmtId="0" fontId="0" fillId="0" borderId="0" xfId="0" applyAlignment="1"/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Fill="1" applyBorder="1" applyAlignment="1"/>
    <xf numFmtId="0" fontId="7" fillId="33" borderId="5" xfId="0" applyNumberFormat="1" applyFont="1" applyFill="1" applyBorder="1" applyAlignment="1">
      <alignment horizontal="left" vertical="center" wrapText="1"/>
    </xf>
    <xf numFmtId="3" fontId="7" fillId="33" borderId="1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 wrapText="1"/>
    </xf>
    <xf numFmtId="0" fontId="7" fillId="33" borderId="4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33" borderId="7" xfId="0" applyNumberFormat="1" applyFont="1" applyFill="1" applyBorder="1" applyAlignment="1">
      <alignment horizontal="right" vertical="center" wrapText="1"/>
    </xf>
    <xf numFmtId="3" fontId="7" fillId="33" borderId="1" xfId="0" applyNumberFormat="1" applyFont="1" applyFill="1" applyBorder="1" applyAlignment="1">
      <alignment horizontal="right" vertical="center" wrapText="1"/>
    </xf>
    <xf numFmtId="0" fontId="7" fillId="33" borderId="3" xfId="0" applyNumberFormat="1" applyFont="1" applyFill="1" applyBorder="1" applyAlignment="1">
      <alignment horizontal="left" vertical="center" wrapText="1"/>
    </xf>
    <xf numFmtId="0" fontId="7" fillId="33" borderId="2" xfId="0" applyNumberFormat="1" applyFont="1" applyFill="1" applyBorder="1" applyAlignment="1">
      <alignment horizontal="right" vertical="center" wrapText="1"/>
    </xf>
    <xf numFmtId="0" fontId="7" fillId="33" borderId="3" xfId="0" applyNumberFormat="1" applyFont="1" applyFill="1" applyBorder="1" applyAlignment="1">
      <alignment horizontal="right" vertical="center" wrapText="1"/>
    </xf>
    <xf numFmtId="0" fontId="7" fillId="34" borderId="0" xfId="0" applyNumberFormat="1" applyFont="1" applyFill="1" applyBorder="1" applyAlignment="1">
      <alignment horizontal="left" vertical="center" wrapText="1"/>
    </xf>
    <xf numFmtId="164" fontId="7" fillId="34" borderId="0" xfId="0" applyNumberFormat="1" applyFont="1" applyFill="1" applyBorder="1" applyAlignment="1">
      <alignment horizontal="right" vertical="center" wrapText="1"/>
    </xf>
    <xf numFmtId="0" fontId="7" fillId="34" borderId="0" xfId="0" applyNumberFormat="1" applyFont="1" applyFill="1" applyBorder="1" applyAlignment="1">
      <alignment vertical="center"/>
    </xf>
    <xf numFmtId="164" fontId="7" fillId="34" borderId="0" xfId="0" applyNumberFormat="1" applyFont="1" applyFill="1" applyBorder="1" applyAlignment="1">
      <alignment horizontal="right" vertical="center"/>
    </xf>
    <xf numFmtId="0" fontId="7" fillId="34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7" fillId="34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7" fillId="34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7" fillId="34" borderId="0" xfId="0" applyNumberFormat="1" applyFont="1" applyFill="1" applyBorder="1" applyAlignment="1">
      <alignment horizontal="right" vertical="center"/>
    </xf>
    <xf numFmtId="166" fontId="6" fillId="0" borderId="0" xfId="120" applyNumberFormat="1" applyFont="1" applyFill="1" applyBorder="1" applyAlignment="1"/>
    <xf numFmtId="0" fontId="7" fillId="33" borderId="5" xfId="0" applyNumberFormat="1" applyFont="1" applyFill="1" applyBorder="1" applyAlignment="1">
      <alignment horizontal="center" vertical="center" wrapText="1"/>
    </xf>
    <xf numFmtId="167" fontId="7" fillId="33" borderId="5" xfId="0" applyNumberFormat="1" applyFont="1" applyFill="1" applyBorder="1" applyAlignment="1">
      <alignment horizontal="right" vertical="center" wrapText="1"/>
    </xf>
    <xf numFmtId="165" fontId="7" fillId="33" borderId="5" xfId="0" applyNumberFormat="1" applyFont="1" applyFill="1" applyBorder="1" applyAlignment="1">
      <alignment horizontal="right" vertical="center" wrapText="1"/>
    </xf>
    <xf numFmtId="0" fontId="6" fillId="0" borderId="0" xfId="0" quotePrefix="1" applyNumberFormat="1" applyFont="1" applyFill="1" applyBorder="1" applyAlignment="1"/>
    <xf numFmtId="0" fontId="7" fillId="33" borderId="0" xfId="0" applyNumberFormat="1" applyFont="1" applyFill="1" applyBorder="1" applyAlignment="1">
      <alignment horizontal="right" vertical="center" wrapText="1"/>
    </xf>
    <xf numFmtId="0" fontId="7" fillId="33" borderId="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165" fontId="7" fillId="33" borderId="0" xfId="0" applyNumberFormat="1" applyFont="1" applyFill="1" applyBorder="1" applyAlignment="1">
      <alignment horizontal="right" vertical="center" wrapText="1"/>
    </xf>
    <xf numFmtId="165" fontId="6" fillId="35" borderId="0" xfId="0" applyNumberFormat="1" applyFont="1" applyFill="1" applyBorder="1" applyAlignment="1">
      <alignment horizontal="right" vertical="center"/>
    </xf>
    <xf numFmtId="165" fontId="6" fillId="36" borderId="0" xfId="0" applyNumberFormat="1" applyFont="1" applyFill="1" applyBorder="1" applyAlignment="1">
      <alignment horizontal="right" vertical="center"/>
    </xf>
    <xf numFmtId="14" fontId="37" fillId="0" borderId="0" xfId="49" applyNumberFormat="1" applyFont="1"/>
    <xf numFmtId="0" fontId="38" fillId="37" borderId="18" xfId="0" applyFont="1" applyFill="1" applyBorder="1" applyAlignment="1">
      <alignment vertical="center"/>
    </xf>
    <xf numFmtId="0" fontId="38" fillId="37" borderId="18" xfId="0" applyFont="1" applyFill="1" applyBorder="1" applyAlignment="1">
      <alignment horizontal="right" vertical="center"/>
    </xf>
    <xf numFmtId="0" fontId="38" fillId="37" borderId="18" xfId="0" applyFont="1" applyFill="1" applyBorder="1" applyAlignment="1">
      <alignment horizontal="right" vertical="center" wrapText="1"/>
    </xf>
    <xf numFmtId="0" fontId="38" fillId="0" borderId="18" xfId="0" applyFont="1" applyBorder="1" applyAlignment="1">
      <alignment vertical="center"/>
    </xf>
    <xf numFmtId="0" fontId="38" fillId="0" borderId="18" xfId="0" applyFont="1" applyBorder="1" applyAlignment="1">
      <alignment horizontal="right" vertical="center"/>
    </xf>
    <xf numFmtId="168" fontId="40" fillId="38" borderId="20" xfId="0" applyNumberFormat="1" applyFont="1" applyFill="1" applyBorder="1" applyAlignment="1">
      <alignment horizontal="right" vertical="center"/>
    </xf>
    <xf numFmtId="168" fontId="40" fillId="39" borderId="20" xfId="0" applyNumberFormat="1" applyFont="1" applyFill="1" applyBorder="1" applyAlignment="1">
      <alignment horizontal="right" vertical="center"/>
    </xf>
    <xf numFmtId="169" fontId="40" fillId="38" borderId="20" xfId="0" applyNumberFormat="1" applyFont="1" applyFill="1" applyBorder="1" applyAlignment="1">
      <alignment horizontal="right" vertical="center"/>
    </xf>
    <xf numFmtId="169" fontId="40" fillId="39" borderId="20" xfId="0" applyNumberFormat="1" applyFont="1" applyFill="1" applyBorder="1" applyAlignment="1">
      <alignment horizontal="right" vertical="center"/>
    </xf>
    <xf numFmtId="168" fontId="40" fillId="40" borderId="20" xfId="0" applyNumberFormat="1" applyFont="1" applyFill="1" applyBorder="1" applyAlignment="1">
      <alignment horizontal="right" vertical="center"/>
    </xf>
    <xf numFmtId="49" fontId="39" fillId="0" borderId="19" xfId="0" applyNumberFormat="1" applyFont="1" applyFill="1" applyBorder="1" applyAlignment="1">
      <alignment horizontal="left" vertical="center"/>
    </xf>
    <xf numFmtId="168" fontId="40" fillId="38" borderId="20" xfId="0" applyNumberFormat="1" applyFont="1" applyFill="1" applyBorder="1" applyAlignment="1">
      <alignment vertical="center"/>
    </xf>
    <xf numFmtId="169" fontId="40" fillId="38" borderId="20" xfId="0" applyNumberFormat="1" applyFont="1" applyFill="1" applyBorder="1" applyAlignment="1">
      <alignment vertical="center"/>
    </xf>
    <xf numFmtId="168" fontId="40" fillId="40" borderId="20" xfId="0" applyNumberFormat="1" applyFont="1" applyFill="1" applyBorder="1" applyAlignment="1">
      <alignment vertical="center"/>
    </xf>
    <xf numFmtId="168" fontId="0" fillId="0" borderId="0" xfId="0" applyNumberFormat="1" applyAlignment="1"/>
    <xf numFmtId="49" fontId="40" fillId="40" borderId="20" xfId="0" applyNumberFormat="1" applyFont="1" applyFill="1" applyBorder="1" applyAlignment="1">
      <alignment horizontal="left" vertical="center"/>
    </xf>
    <xf numFmtId="49" fontId="40" fillId="40" borderId="20" xfId="0" applyNumberFormat="1" applyFont="1" applyFill="1" applyBorder="1" applyAlignment="1">
      <alignment horizontal="right" vertical="center"/>
    </xf>
    <xf numFmtId="49" fontId="40" fillId="40" borderId="20" xfId="0" applyNumberFormat="1" applyFont="1" applyFill="1" applyBorder="1" applyAlignment="1">
      <alignment vertical="center"/>
    </xf>
    <xf numFmtId="49" fontId="40" fillId="39" borderId="20" xfId="0" applyNumberFormat="1" applyFont="1" applyFill="1" applyBorder="1" applyAlignment="1">
      <alignment horizontal="left" vertical="center"/>
    </xf>
    <xf numFmtId="49" fontId="40" fillId="39" borderId="20" xfId="0" applyNumberFormat="1" applyFont="1" applyFill="1" applyBorder="1" applyAlignment="1">
      <alignment horizontal="right" vertical="center"/>
    </xf>
    <xf numFmtId="0" fontId="41" fillId="0" borderId="0" xfId="0" applyFont="1" applyAlignment="1"/>
    <xf numFmtId="0" fontId="40" fillId="40" borderId="20" xfId="0" applyFont="1" applyFill="1" applyBorder="1" applyAlignment="1">
      <alignment horizontal="right" vertical="center"/>
    </xf>
    <xf numFmtId="168" fontId="42" fillId="39" borderId="21" xfId="0" applyNumberFormat="1" applyFont="1" applyFill="1" applyBorder="1" applyAlignment="1">
      <alignment horizontal="right" vertical="center"/>
    </xf>
    <xf numFmtId="168" fontId="42" fillId="40" borderId="21" xfId="0" applyNumberFormat="1" applyFont="1" applyFill="1" applyBorder="1" applyAlignment="1">
      <alignment horizontal="right" vertical="center"/>
    </xf>
    <xf numFmtId="169" fontId="42" fillId="39" borderId="21" xfId="0" applyNumberFormat="1" applyFont="1" applyFill="1" applyBorder="1" applyAlignment="1">
      <alignment horizontal="right" vertical="center"/>
    </xf>
    <xf numFmtId="168" fontId="42" fillId="39" borderId="0" xfId="0" applyNumberFormat="1" applyFont="1" applyFill="1" applyBorder="1" applyAlignment="1">
      <alignment horizontal="right" vertical="center"/>
    </xf>
    <xf numFmtId="49" fontId="43" fillId="0" borderId="19" xfId="0" applyNumberFormat="1" applyFont="1" applyFill="1" applyBorder="1" applyAlignment="1">
      <alignment horizontal="left" vertical="center"/>
    </xf>
    <xf numFmtId="0" fontId="42" fillId="0" borderId="0" xfId="0" applyFont="1" applyAlignment="1"/>
    <xf numFmtId="0" fontId="44" fillId="0" borderId="0" xfId="0" applyFont="1" applyAlignment="1"/>
    <xf numFmtId="168" fontId="44" fillId="0" borderId="0" xfId="0" applyNumberFormat="1" applyFont="1" applyAlignment="1"/>
    <xf numFmtId="0" fontId="44" fillId="0" borderId="0" xfId="0" applyFont="1" applyFill="1" applyAlignment="1"/>
    <xf numFmtId="0" fontId="44" fillId="0" borderId="0" xfId="0" applyFont="1" applyAlignment="1">
      <alignment horizontal="center"/>
    </xf>
    <xf numFmtId="170" fontId="44" fillId="0" borderId="0" xfId="0" applyNumberFormat="1" applyFont="1" applyAlignment="1"/>
    <xf numFmtId="168" fontId="40" fillId="41" borderId="20" xfId="0" applyNumberFormat="1" applyFont="1" applyFill="1" applyBorder="1" applyAlignment="1">
      <alignment horizontal="right" vertical="center"/>
    </xf>
    <xf numFmtId="170" fontId="44" fillId="36" borderId="0" xfId="0" applyNumberFormat="1" applyFont="1" applyFill="1" applyAlignment="1"/>
    <xf numFmtId="0" fontId="10" fillId="0" borderId="0" xfId="0" applyFont="1" applyAlignment="1"/>
    <xf numFmtId="168" fontId="40" fillId="42" borderId="20" xfId="0" applyNumberFormat="1" applyFont="1" applyFill="1" applyBorder="1" applyAlignment="1">
      <alignment horizontal="right" vertical="center"/>
    </xf>
    <xf numFmtId="170" fontId="44" fillId="35" borderId="0" xfId="0" applyNumberFormat="1" applyFont="1" applyFill="1" applyAlignment="1"/>
    <xf numFmtId="170" fontId="6" fillId="0" borderId="0" xfId="0" applyNumberFormat="1" applyFont="1" applyFill="1" applyBorder="1" applyAlignment="1">
      <alignment horizontal="right" vertical="center"/>
    </xf>
    <xf numFmtId="170" fontId="6" fillId="36" borderId="0" xfId="0" applyNumberFormat="1" applyFont="1" applyFill="1" applyBorder="1" applyAlignment="1">
      <alignment horizontal="right" vertical="center"/>
    </xf>
    <xf numFmtId="170" fontId="36" fillId="36" borderId="0" xfId="0" applyNumberFormat="1" applyFont="1" applyFill="1" applyBorder="1" applyAlignment="1">
      <alignment horizontal="right" vertical="center"/>
    </xf>
    <xf numFmtId="170" fontId="6" fillId="35" borderId="0" xfId="0" applyNumberFormat="1" applyFont="1" applyFill="1" applyBorder="1" applyAlignment="1">
      <alignment horizontal="right" vertical="center"/>
    </xf>
    <xf numFmtId="0" fontId="7" fillId="33" borderId="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5" xfId="0" applyNumberFormat="1" applyFont="1" applyFill="1" applyBorder="1" applyAlignment="1">
      <alignment horizontal="center" vertical="center" wrapText="1"/>
    </xf>
    <xf numFmtId="3" fontId="7" fillId="33" borderId="1" xfId="0" applyNumberFormat="1" applyFont="1" applyFill="1" applyBorder="1" applyAlignment="1">
      <alignment horizontal="center" vertical="center" wrapText="1"/>
    </xf>
    <xf numFmtId="0" fontId="7" fillId="33" borderId="7" xfId="0" applyNumberFormat="1" applyFont="1" applyFill="1" applyBorder="1" applyAlignment="1">
      <alignment horizontal="center" vertical="center" wrapText="1"/>
    </xf>
    <xf numFmtId="0" fontId="7" fillId="33" borderId="1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</cellXfs>
  <cellStyles count="121">
    <cellStyle name="20 % - Akzent1" xfId="18" builtinId="30" customBuiltin="1"/>
    <cellStyle name="20 % - Akzent1 2" xfId="56"/>
    <cellStyle name="20 % - Akzent1 2 2" xfId="101"/>
    <cellStyle name="20 % - Akzent1 3" xfId="80"/>
    <cellStyle name="20 % - Akzent2" xfId="22" builtinId="34" customBuiltin="1"/>
    <cellStyle name="20 % - Akzent2 2" xfId="58"/>
    <cellStyle name="20 % - Akzent2 2 2" xfId="103"/>
    <cellStyle name="20 % - Akzent2 3" xfId="82"/>
    <cellStyle name="20 % - Akzent3" xfId="26" builtinId="38" customBuiltin="1"/>
    <cellStyle name="20 % - Akzent3 2" xfId="60"/>
    <cellStyle name="20 % - Akzent3 2 2" xfId="105"/>
    <cellStyle name="20 % - Akzent3 3" xfId="84"/>
    <cellStyle name="20 % - Akzent4" xfId="30" builtinId="42" customBuiltin="1"/>
    <cellStyle name="20 % - Akzent4 2" xfId="62"/>
    <cellStyle name="20 % - Akzent4 2 2" xfId="107"/>
    <cellStyle name="20 % - Akzent4 3" xfId="86"/>
    <cellStyle name="20 % - Akzent5" xfId="34" builtinId="46" customBuiltin="1"/>
    <cellStyle name="20 % - Akzent5 2" xfId="64"/>
    <cellStyle name="20 % - Akzent5 2 2" xfId="109"/>
    <cellStyle name="20 % - Akzent5 3" xfId="88"/>
    <cellStyle name="20 % - Akzent6" xfId="38" builtinId="50" customBuiltin="1"/>
    <cellStyle name="20 % - Akzent6 2" xfId="66"/>
    <cellStyle name="20 % - Akzent6 2 2" xfId="111"/>
    <cellStyle name="20 % - Akzent6 3" xfId="90"/>
    <cellStyle name="40 % - Akzent1" xfId="19" builtinId="31" customBuiltin="1"/>
    <cellStyle name="40 % - Akzent1 2" xfId="57"/>
    <cellStyle name="40 % - Akzent1 2 2" xfId="102"/>
    <cellStyle name="40 % - Akzent1 3" xfId="81"/>
    <cellStyle name="40 % - Akzent2" xfId="23" builtinId="35" customBuiltin="1"/>
    <cellStyle name="40 % - Akzent2 2" xfId="59"/>
    <cellStyle name="40 % - Akzent2 2 2" xfId="104"/>
    <cellStyle name="40 % - Akzent2 3" xfId="83"/>
    <cellStyle name="40 % - Akzent3" xfId="27" builtinId="39" customBuiltin="1"/>
    <cellStyle name="40 % - Akzent3 2" xfId="61"/>
    <cellStyle name="40 % - Akzent3 2 2" xfId="106"/>
    <cellStyle name="40 % - Akzent3 3" xfId="85"/>
    <cellStyle name="40 % - Akzent4" xfId="31" builtinId="43" customBuiltin="1"/>
    <cellStyle name="40 % - Akzent4 2" xfId="63"/>
    <cellStyle name="40 % - Akzent4 2 2" xfId="108"/>
    <cellStyle name="40 % - Akzent4 3" xfId="87"/>
    <cellStyle name="40 % - Akzent5" xfId="35" builtinId="47" customBuiltin="1"/>
    <cellStyle name="40 % - Akzent5 2" xfId="65"/>
    <cellStyle name="40 % - Akzent5 2 2" xfId="110"/>
    <cellStyle name="40 % - Akzent5 3" xfId="89"/>
    <cellStyle name="40 % - Akzent6" xfId="39" builtinId="51" customBuiltin="1"/>
    <cellStyle name="40 % - Akzent6 2" xfId="67"/>
    <cellStyle name="40 % - Akzent6 2 2" xfId="112"/>
    <cellStyle name="40 % - Akzent6 3" xfId="9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Commentaire 2" xfId="48"/>
    <cellStyle name="Commentaire 2 2" xfId="96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Komma 2" xfId="71"/>
    <cellStyle name="Komma 2 2" xfId="75"/>
    <cellStyle name="Komma 2 2 2" xfId="119"/>
    <cellStyle name="Komma 2 3" xfId="116"/>
    <cellStyle name="Komma 3" xfId="74"/>
    <cellStyle name="Komma 3 2" xfId="118"/>
    <cellStyle name="Komma 4" xfId="73"/>
    <cellStyle name="Komma 4 2" xfId="117"/>
    <cellStyle name="Komma 5" xfId="68"/>
    <cellStyle name="Komma 5 2" xfId="113"/>
    <cellStyle name="Milliers 2" xfId="50"/>
    <cellStyle name="Milliers 2 2" xfId="97"/>
    <cellStyle name="Neutral" xfId="8" builtinId="28" customBuiltin="1"/>
    <cellStyle name="Normal 2" xfId="45"/>
    <cellStyle name="Normal 2 2" xfId="49"/>
    <cellStyle name="Normal 2 3" xfId="77"/>
    <cellStyle name="Normal 3" xfId="43"/>
    <cellStyle name="Normal 3 2" xfId="92"/>
    <cellStyle name="Normal 4" xfId="47"/>
    <cellStyle name="Normal 4 2" xfId="95"/>
    <cellStyle name="Normal 5" xfId="52"/>
    <cellStyle name="Notiz 2" xfId="55"/>
    <cellStyle name="Notiz 2 2" xfId="100"/>
    <cellStyle name="Pourcentage 2" xfId="44"/>
    <cellStyle name="Pourcentage 2 2" xfId="78"/>
    <cellStyle name="Pourcentage 2 3" xfId="93"/>
    <cellStyle name="Pourcentage 3" xfId="51"/>
    <cellStyle name="Pourcentage 3 2" xfId="98"/>
    <cellStyle name="Pourcentage 4" xfId="53"/>
    <cellStyle name="Prozent" xfId="120" builtinId="5"/>
    <cellStyle name="Prozent 2" xfId="42"/>
    <cellStyle name="Prozent 3" xfId="69"/>
    <cellStyle name="Prozent 3 2" xfId="114"/>
    <cellStyle name="Schlecht" xfId="7" builtinId="27" customBuiltin="1"/>
    <cellStyle name="Standard" xfId="0" builtinId="0"/>
    <cellStyle name="Standard 2" xfId="46"/>
    <cellStyle name="Standard 2 2" xfId="72"/>
    <cellStyle name="Standard 2 3" xfId="79"/>
    <cellStyle name="Standard 2 4" xfId="94"/>
    <cellStyle name="Standard 3" xfId="41"/>
    <cellStyle name="Standard 4" xfId="76"/>
    <cellStyle name="Standard 5" xfId="70"/>
    <cellStyle name="Standard 5 2" xfId="115"/>
    <cellStyle name="Standard 6" xfId="54"/>
    <cellStyle name="Standard 6 2" xfId="99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CD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54"/>
  <sheetViews>
    <sheetView tabSelected="1" zoomScale="110" zoomScaleNormal="110" zoomScalePageLayoutView="200" workbookViewId="0">
      <selection activeCell="I4" sqref="I4"/>
    </sheetView>
  </sheetViews>
  <sheetFormatPr baseColWidth="10" defaultColWidth="8.59765625" defaultRowHeight="10.35" customHeight="1" x14ac:dyDescent="0.2"/>
  <cols>
    <col min="1" max="1" width="21.19921875" style="2" customWidth="1"/>
    <col min="2" max="7" width="5.3984375" style="2" customWidth="1"/>
    <col min="8" max="8" width="3" style="2" customWidth="1"/>
    <col min="9" max="9" width="4.5" style="2" customWidth="1"/>
    <col min="10" max="16384" width="8.59765625" style="2"/>
  </cols>
  <sheetData>
    <row r="1" spans="1:9" ht="13.35" customHeight="1" x14ac:dyDescent="0.2">
      <c r="A1" s="1" t="s">
        <v>49</v>
      </c>
      <c r="B1" s="5"/>
      <c r="C1" s="5"/>
      <c r="D1" s="5"/>
      <c r="E1" s="5"/>
      <c r="F1" s="5"/>
      <c r="G1" s="5"/>
      <c r="H1" s="5"/>
    </row>
    <row r="2" spans="1:9" ht="10.35" customHeight="1" x14ac:dyDescent="0.2">
      <c r="A2" s="12"/>
      <c r="B2" s="92" t="s">
        <v>0</v>
      </c>
      <c r="C2" s="93"/>
      <c r="D2" s="92" t="s">
        <v>8</v>
      </c>
      <c r="E2" s="94"/>
      <c r="F2" s="94" t="s">
        <v>9</v>
      </c>
      <c r="G2" s="94"/>
      <c r="H2" s="5"/>
      <c r="I2" s="42"/>
    </row>
    <row r="3" spans="1:9" ht="10.35" customHeight="1" x14ac:dyDescent="0.2">
      <c r="A3" s="13"/>
      <c r="B3" s="14" t="s">
        <v>2</v>
      </c>
      <c r="C3" s="15" t="s">
        <v>4</v>
      </c>
      <c r="D3" s="14" t="s">
        <v>2</v>
      </c>
      <c r="E3" s="15" t="s">
        <v>4</v>
      </c>
      <c r="F3" s="16" t="s">
        <v>2</v>
      </c>
      <c r="G3" s="17" t="s">
        <v>7</v>
      </c>
      <c r="H3" s="5"/>
    </row>
    <row r="4" spans="1:9" ht="10.35" customHeight="1" x14ac:dyDescent="0.2">
      <c r="A4" s="18" t="s">
        <v>21</v>
      </c>
      <c r="B4" s="19" t="s">
        <v>1</v>
      </c>
      <c r="C4" s="20" t="s">
        <v>3</v>
      </c>
      <c r="D4" s="19" t="s">
        <v>1</v>
      </c>
      <c r="E4" s="20" t="s">
        <v>3</v>
      </c>
      <c r="F4" s="19" t="s">
        <v>5</v>
      </c>
      <c r="G4" s="20" t="s">
        <v>6</v>
      </c>
      <c r="H4" s="5"/>
    </row>
    <row r="5" spans="1:9" ht="10.35" customHeight="1" x14ac:dyDescent="0.2">
      <c r="A5" s="7" t="s">
        <v>34</v>
      </c>
      <c r="B5" s="28">
        <v>539531.848999999</v>
      </c>
      <c r="C5" s="28">
        <v>25722</v>
      </c>
      <c r="D5" s="29">
        <v>468816.34129999997</v>
      </c>
      <c r="E5" s="29">
        <v>19410</v>
      </c>
      <c r="F5" s="30">
        <v>0.86893172695723597</v>
      </c>
      <c r="G5" s="30">
        <v>0.75460695124795896</v>
      </c>
      <c r="H5" s="5"/>
    </row>
    <row r="6" spans="1:9" ht="10.35" customHeight="1" x14ac:dyDescent="0.2">
      <c r="A6" s="7" t="s">
        <v>10</v>
      </c>
      <c r="B6" s="28">
        <v>129309.886</v>
      </c>
      <c r="C6" s="28">
        <v>12382</v>
      </c>
      <c r="D6" s="29">
        <v>122432.96920000001</v>
      </c>
      <c r="E6" s="29">
        <v>8820</v>
      </c>
      <c r="F6" s="30">
        <v>0.94681832137722199</v>
      </c>
      <c r="G6" s="30">
        <v>0.71232434178646398</v>
      </c>
      <c r="H6" s="5"/>
    </row>
    <row r="7" spans="1:9" ht="21" customHeight="1" x14ac:dyDescent="0.2">
      <c r="A7" s="3" t="s">
        <v>11</v>
      </c>
      <c r="B7" s="28">
        <v>137610.92688000001</v>
      </c>
      <c r="C7" s="28">
        <v>31938</v>
      </c>
      <c r="D7" s="29">
        <v>118404.8876</v>
      </c>
      <c r="E7" s="29">
        <v>24980</v>
      </c>
      <c r="F7" s="30">
        <v>0.86043230929802905</v>
      </c>
      <c r="G7" s="30">
        <v>0.782140397019225</v>
      </c>
      <c r="H7" s="5"/>
    </row>
    <row r="8" spans="1:9" ht="10.35" customHeight="1" x14ac:dyDescent="0.2">
      <c r="A8" s="7" t="s">
        <v>37</v>
      </c>
      <c r="B8" s="28">
        <v>46727.803749000297</v>
      </c>
      <c r="C8" s="28">
        <v>30954</v>
      </c>
      <c r="D8" s="29">
        <v>37311.310099999399</v>
      </c>
      <c r="E8" s="29">
        <v>22860</v>
      </c>
      <c r="F8" s="30">
        <v>0.79848199800739905</v>
      </c>
      <c r="G8" s="30">
        <v>0.73851521612715598</v>
      </c>
      <c r="H8" s="26"/>
    </row>
    <row r="9" spans="1:9" ht="10.35" customHeight="1" x14ac:dyDescent="0.2">
      <c r="A9" s="7" t="s">
        <v>48</v>
      </c>
      <c r="B9" s="28"/>
      <c r="C9" s="28"/>
      <c r="D9" s="29">
        <v>20678.129599999898</v>
      </c>
      <c r="E9" s="29">
        <v>12415</v>
      </c>
      <c r="F9" s="30"/>
      <c r="G9" s="30"/>
      <c r="H9" s="5"/>
    </row>
    <row r="10" spans="1:9" ht="10.35" customHeight="1" x14ac:dyDescent="0.2">
      <c r="A10" s="7" t="s">
        <v>35</v>
      </c>
      <c r="B10" s="28">
        <v>18291.74984</v>
      </c>
      <c r="C10" s="28">
        <v>31279</v>
      </c>
      <c r="D10" s="29">
        <v>8023.3491999999396</v>
      </c>
      <c r="E10" s="29">
        <v>13897</v>
      </c>
      <c r="F10" s="30">
        <v>0.43863213034187998</v>
      </c>
      <c r="G10" s="30">
        <v>0.44429169730490098</v>
      </c>
      <c r="H10" s="5"/>
    </row>
    <row r="11" spans="1:9" ht="10.35" customHeight="1" x14ac:dyDescent="0.2">
      <c r="A11" s="33" t="s">
        <v>48</v>
      </c>
      <c r="B11" s="28"/>
      <c r="C11" s="28"/>
      <c r="D11" s="29">
        <v>3795.7259000000099</v>
      </c>
      <c r="E11" s="29">
        <v>7244</v>
      </c>
      <c r="F11" s="30"/>
      <c r="G11" s="30"/>
      <c r="H11" s="5"/>
    </row>
    <row r="12" spans="1:9" ht="10.35" customHeight="1" x14ac:dyDescent="0.2">
      <c r="A12" s="7" t="s">
        <v>12</v>
      </c>
      <c r="B12" s="28">
        <v>5125.1284800000703</v>
      </c>
      <c r="C12" s="28">
        <v>9636</v>
      </c>
      <c r="D12" s="29">
        <v>3400.9113999999399</v>
      </c>
      <c r="E12" s="29">
        <v>5880</v>
      </c>
      <c r="F12" s="30">
        <v>0.66357583293207401</v>
      </c>
      <c r="G12" s="30">
        <v>0.61021170610211695</v>
      </c>
      <c r="H12" s="5"/>
    </row>
    <row r="13" spans="1:9" ht="10.35" customHeight="1" x14ac:dyDescent="0.2">
      <c r="A13" s="33" t="s">
        <v>48</v>
      </c>
      <c r="B13" s="28"/>
      <c r="C13" s="28"/>
      <c r="D13" s="29">
        <v>1994.9078999999799</v>
      </c>
      <c r="E13" s="29">
        <v>3449</v>
      </c>
      <c r="F13" s="30"/>
      <c r="G13" s="30"/>
      <c r="H13" s="5"/>
    </row>
    <row r="14" spans="1:9" ht="10.35" customHeight="1" x14ac:dyDescent="0.2">
      <c r="A14" s="7" t="s">
        <v>38</v>
      </c>
      <c r="B14" s="28">
        <v>11886.59116</v>
      </c>
      <c r="C14" s="28">
        <v>13581</v>
      </c>
      <c r="D14" s="29">
        <v>8120.4718999999805</v>
      </c>
      <c r="E14" s="29">
        <v>7881</v>
      </c>
      <c r="F14" s="30">
        <v>0.68316237941509095</v>
      </c>
      <c r="G14" s="30">
        <v>0.580296001767175</v>
      </c>
      <c r="H14" s="5"/>
    </row>
    <row r="15" spans="1:9" ht="10.35" customHeight="1" x14ac:dyDescent="0.2">
      <c r="A15" s="33" t="s">
        <v>48</v>
      </c>
      <c r="B15" s="28"/>
      <c r="C15" s="28"/>
      <c r="D15" s="29">
        <v>3269.0421999999899</v>
      </c>
      <c r="E15" s="29">
        <v>4094</v>
      </c>
      <c r="F15" s="30"/>
      <c r="G15" s="30"/>
      <c r="H15" s="5"/>
    </row>
    <row r="16" spans="1:9" ht="10.35" customHeight="1" x14ac:dyDescent="0.2">
      <c r="A16" s="7" t="s">
        <v>47</v>
      </c>
      <c r="B16" s="28">
        <v>26908.004474999601</v>
      </c>
      <c r="C16" s="28">
        <v>19601</v>
      </c>
      <c r="D16" s="29">
        <v>18134.794299999801</v>
      </c>
      <c r="E16" s="29">
        <v>11302</v>
      </c>
      <c r="F16" s="30">
        <v>0.67395537699010599</v>
      </c>
      <c r="G16" s="30">
        <v>0.57660323452885098</v>
      </c>
      <c r="H16" s="5"/>
    </row>
    <row r="17" spans="1:8" ht="10.35" customHeight="1" x14ac:dyDescent="0.2">
      <c r="A17" s="33" t="s">
        <v>48</v>
      </c>
      <c r="B17" s="28"/>
      <c r="C17" s="28"/>
      <c r="D17" s="29">
        <v>6825.4865</v>
      </c>
      <c r="E17" s="29">
        <v>6157</v>
      </c>
      <c r="F17" s="30"/>
      <c r="G17" s="30"/>
      <c r="H17" s="5"/>
    </row>
    <row r="18" spans="1:8" ht="10.35" customHeight="1" x14ac:dyDescent="0.2">
      <c r="A18" s="7" t="s">
        <v>36</v>
      </c>
      <c r="B18" s="28">
        <v>16156.284222</v>
      </c>
      <c r="C18" s="28">
        <v>30244</v>
      </c>
      <c r="D18" s="29">
        <v>6941.6906999999501</v>
      </c>
      <c r="E18" s="29">
        <v>11941</v>
      </c>
      <c r="F18" s="30">
        <v>0.42965886243493201</v>
      </c>
      <c r="G18" s="30">
        <v>0.39482211347705298</v>
      </c>
      <c r="H18" s="5"/>
    </row>
    <row r="19" spans="1:8" ht="10.35" customHeight="1" x14ac:dyDescent="0.2">
      <c r="A19" s="33" t="s">
        <v>48</v>
      </c>
      <c r="B19" s="8"/>
      <c r="C19" s="8"/>
      <c r="D19" s="29">
        <v>2903.0994000000101</v>
      </c>
      <c r="E19" s="29">
        <v>5861</v>
      </c>
      <c r="F19" s="30"/>
      <c r="G19" s="30"/>
      <c r="H19" s="5"/>
    </row>
    <row r="20" spans="1:8" ht="10.35" customHeight="1" x14ac:dyDescent="0.2">
      <c r="A20" s="21" t="s">
        <v>13</v>
      </c>
      <c r="B20" s="22">
        <v>931548.22380599799</v>
      </c>
      <c r="C20" s="22">
        <v>33738</v>
      </c>
      <c r="D20" s="22">
        <v>791586.72569999902</v>
      </c>
      <c r="E20" s="22">
        <v>29258</v>
      </c>
      <c r="F20" s="35">
        <v>0.84975388870995605</v>
      </c>
      <c r="G20" s="31">
        <v>0.86721204576442001</v>
      </c>
      <c r="H20" s="5"/>
    </row>
    <row r="21" spans="1:8" ht="21" customHeight="1" x14ac:dyDescent="0.2">
      <c r="A21" s="3" t="s">
        <v>39</v>
      </c>
      <c r="B21" s="32">
        <v>30840.631149999401</v>
      </c>
      <c r="C21" s="32">
        <v>9912</v>
      </c>
      <c r="D21" s="32">
        <v>25982.833500000201</v>
      </c>
      <c r="E21" s="32">
        <v>7267</v>
      </c>
      <c r="F21" s="34">
        <v>0.84248708703877195</v>
      </c>
      <c r="G21" s="34">
        <v>0.73315173527037902</v>
      </c>
      <c r="H21" s="5"/>
    </row>
    <row r="22" spans="1:8" ht="10.35" customHeight="1" x14ac:dyDescent="0.2">
      <c r="A22" s="7" t="s">
        <v>40</v>
      </c>
      <c r="B22" s="32">
        <v>3074.21705499989</v>
      </c>
      <c r="C22" s="32">
        <v>3588</v>
      </c>
      <c r="D22" s="32">
        <v>1342.4416000000001</v>
      </c>
      <c r="E22" s="32">
        <v>1104</v>
      </c>
      <c r="F22" s="34">
        <v>0.436677559190773</v>
      </c>
      <c r="G22" s="34">
        <v>0.30769230769230799</v>
      </c>
      <c r="H22" s="5"/>
    </row>
    <row r="23" spans="1:8" ht="10.35" customHeight="1" x14ac:dyDescent="0.2">
      <c r="A23" s="6" t="s">
        <v>41</v>
      </c>
      <c r="B23" s="9">
        <v>2223.8058899999801</v>
      </c>
      <c r="C23" s="9">
        <v>2634</v>
      </c>
      <c r="D23" s="9">
        <v>1816.0924</v>
      </c>
      <c r="E23" s="9">
        <v>1546</v>
      </c>
      <c r="F23" s="36">
        <v>0.81665958713690501</v>
      </c>
      <c r="G23" s="36">
        <v>0.58694001518602901</v>
      </c>
      <c r="H23" s="5"/>
    </row>
    <row r="24" spans="1:8" ht="10.35" customHeight="1" x14ac:dyDescent="0.2">
      <c r="A24" s="23" t="s">
        <v>14</v>
      </c>
      <c r="B24" s="24">
        <v>36138.654095000602</v>
      </c>
      <c r="C24" s="24">
        <v>10095</v>
      </c>
      <c r="D24" s="24">
        <v>29141.3675000002</v>
      </c>
      <c r="E24" s="24">
        <v>7330</v>
      </c>
      <c r="F24" s="37">
        <v>0.80637666868818603</v>
      </c>
      <c r="G24" s="37">
        <v>0.72610203070827095</v>
      </c>
      <c r="H24" s="5"/>
    </row>
    <row r="25" spans="1:8" ht="10.35" customHeight="1" x14ac:dyDescent="0.2">
      <c r="A25" s="7" t="s">
        <v>15</v>
      </c>
      <c r="B25" s="32">
        <v>11349.039999999801</v>
      </c>
      <c r="C25" s="32">
        <v>5863</v>
      </c>
      <c r="D25" s="32">
        <v>9050.1400000000704</v>
      </c>
      <c r="E25" s="32">
        <v>3166</v>
      </c>
      <c r="F25" s="34">
        <v>0.797436611378604</v>
      </c>
      <c r="G25" s="34">
        <v>0.53999658877707701</v>
      </c>
      <c r="H25" s="5"/>
    </row>
    <row r="26" spans="1:8" ht="10.35" customHeight="1" x14ac:dyDescent="0.2">
      <c r="A26" s="6" t="s">
        <v>16</v>
      </c>
      <c r="B26" s="9">
        <v>554.19999999999902</v>
      </c>
      <c r="C26" s="9">
        <v>2035</v>
      </c>
      <c r="D26" s="9">
        <v>376.20999999999901</v>
      </c>
      <c r="E26" s="9">
        <v>1186</v>
      </c>
      <c r="F26" s="36">
        <v>0.67883435582822105</v>
      </c>
      <c r="G26" s="36">
        <v>0.58280098280098303</v>
      </c>
      <c r="H26" s="5"/>
    </row>
    <row r="27" spans="1:8" ht="10.35" customHeight="1" x14ac:dyDescent="0.2">
      <c r="A27" s="23" t="s">
        <v>17</v>
      </c>
      <c r="B27" s="24">
        <v>11903.24</v>
      </c>
      <c r="C27" s="24">
        <v>5918</v>
      </c>
      <c r="D27" s="24">
        <v>9426.3500000000695</v>
      </c>
      <c r="E27" s="24">
        <v>3182</v>
      </c>
      <c r="F27" s="37">
        <v>0.79191463836738796</v>
      </c>
      <c r="G27" s="37">
        <v>0.53768164920581296</v>
      </c>
      <c r="H27" s="5"/>
    </row>
    <row r="28" spans="1:8" ht="10.35" customHeight="1" x14ac:dyDescent="0.2">
      <c r="A28" s="7" t="s">
        <v>15</v>
      </c>
      <c r="B28" s="32">
        <v>36709.690000000301</v>
      </c>
      <c r="C28" s="32">
        <v>7152</v>
      </c>
      <c r="D28" s="32">
        <v>32785.410000000302</v>
      </c>
      <c r="E28" s="32">
        <v>5270</v>
      </c>
      <c r="F28" s="34">
        <v>0.89309961484283995</v>
      </c>
      <c r="G28" s="34">
        <v>0.73685682326621904</v>
      </c>
      <c r="H28" s="5"/>
    </row>
    <row r="29" spans="1:8" ht="10.35" customHeight="1" x14ac:dyDescent="0.2">
      <c r="A29" s="7" t="s">
        <v>16</v>
      </c>
      <c r="B29" s="32">
        <v>1415.76000000002</v>
      </c>
      <c r="C29" s="32">
        <v>4879</v>
      </c>
      <c r="D29" s="32">
        <v>1116.8999999999801</v>
      </c>
      <c r="E29" s="32">
        <v>3502</v>
      </c>
      <c r="F29" s="34">
        <v>0.78890489913542605</v>
      </c>
      <c r="G29" s="34">
        <v>0.71777003484320601</v>
      </c>
      <c r="H29" s="5"/>
    </row>
    <row r="30" spans="1:8" ht="10.35" customHeight="1" x14ac:dyDescent="0.2">
      <c r="A30" s="23" t="s">
        <v>20</v>
      </c>
      <c r="B30" s="24">
        <v>38125.450000000303</v>
      </c>
      <c r="C30" s="24">
        <v>7218</v>
      </c>
      <c r="D30" s="24">
        <v>33902.310000000303</v>
      </c>
      <c r="E30" s="24">
        <v>5273</v>
      </c>
      <c r="F30" s="37">
        <v>0.88923042219829596</v>
      </c>
      <c r="G30" s="37">
        <v>0.73053477417567203</v>
      </c>
      <c r="H30" s="5"/>
    </row>
    <row r="31" spans="1:8" ht="10.35" customHeight="1" x14ac:dyDescent="0.2">
      <c r="A31" s="6" t="s">
        <v>18</v>
      </c>
      <c r="B31" s="9">
        <v>486.25</v>
      </c>
      <c r="C31" s="9">
        <v>1367</v>
      </c>
      <c r="D31" s="9">
        <v>280</v>
      </c>
      <c r="E31" s="9">
        <v>797</v>
      </c>
      <c r="F31" s="36">
        <v>0.57583547557840598</v>
      </c>
      <c r="G31" s="36">
        <v>0.58302852962691998</v>
      </c>
      <c r="H31" s="5"/>
    </row>
    <row r="32" spans="1:8" ht="10.35" customHeight="1" x14ac:dyDescent="0.2">
      <c r="A32" s="3" t="s">
        <v>19</v>
      </c>
      <c r="B32" s="32">
        <v>18816.98</v>
      </c>
      <c r="C32" s="32">
        <v>1612</v>
      </c>
      <c r="D32" s="32">
        <v>13645.71</v>
      </c>
      <c r="E32" s="32">
        <v>974</v>
      </c>
      <c r="F32" s="34">
        <v>0.72518066129633896</v>
      </c>
      <c r="G32" s="34">
        <v>0.60421836228287795</v>
      </c>
      <c r="H32" s="5"/>
    </row>
    <row r="33" spans="1:8" ht="10.35" customHeight="1" x14ac:dyDescent="0.2">
      <c r="A33" s="7" t="s">
        <v>22</v>
      </c>
      <c r="B33" s="32">
        <v>14245.55</v>
      </c>
      <c r="C33" s="32">
        <v>1829</v>
      </c>
      <c r="D33" s="32">
        <v>651.75</v>
      </c>
      <c r="E33" s="32">
        <v>166</v>
      </c>
      <c r="F33" s="34">
        <v>4.5751129300027102E-2</v>
      </c>
      <c r="G33" s="34">
        <v>9.0759978130125707E-2</v>
      </c>
      <c r="H33" s="5"/>
    </row>
    <row r="34" spans="1:8" ht="10.35" customHeight="1" x14ac:dyDescent="0.2">
      <c r="A34" s="6" t="s">
        <v>23</v>
      </c>
      <c r="B34" s="9">
        <v>16304.28</v>
      </c>
      <c r="C34" s="9">
        <v>1807</v>
      </c>
      <c r="D34" s="9">
        <v>577.50000000000102</v>
      </c>
      <c r="E34" s="9">
        <v>145</v>
      </c>
      <c r="F34" s="36">
        <v>3.5420147347812903E-2</v>
      </c>
      <c r="G34" s="36">
        <v>8.0243497509684597E-2</v>
      </c>
      <c r="H34" s="5"/>
    </row>
    <row r="35" spans="1:8" ht="10.35" customHeight="1" x14ac:dyDescent="0.2">
      <c r="A35" s="3" t="s">
        <v>24</v>
      </c>
      <c r="B35" s="32">
        <v>105956.23999999699</v>
      </c>
      <c r="C35" s="32">
        <v>5381</v>
      </c>
      <c r="D35" s="32">
        <v>63953.889999999599</v>
      </c>
      <c r="E35" s="32">
        <v>2678</v>
      </c>
      <c r="F35" s="34">
        <v>0.60358776415623305</v>
      </c>
      <c r="G35" s="34">
        <v>0.49767701170786099</v>
      </c>
      <c r="H35" s="5"/>
    </row>
    <row r="36" spans="1:8" ht="10.35" customHeight="1" x14ac:dyDescent="0.2">
      <c r="A36" s="23" t="s">
        <v>25</v>
      </c>
      <c r="B36" s="24">
        <v>155809.29999999699</v>
      </c>
      <c r="C36" s="24">
        <v>6006</v>
      </c>
      <c r="D36" s="24">
        <v>79108.849999999598</v>
      </c>
      <c r="E36" s="24">
        <v>3108</v>
      </c>
      <c r="F36" s="37">
        <v>0.507728678583377</v>
      </c>
      <c r="G36" s="37">
        <v>0.51748251748251795</v>
      </c>
      <c r="H36" s="5"/>
    </row>
    <row r="37" spans="1:8" ht="33.75" x14ac:dyDescent="0.2">
      <c r="A37" s="3" t="s">
        <v>26</v>
      </c>
      <c r="B37" s="9">
        <v>1760.1199999999899</v>
      </c>
      <c r="C37" s="9">
        <v>895</v>
      </c>
      <c r="D37" s="9">
        <v>377.9</v>
      </c>
      <c r="E37" s="9">
        <v>90</v>
      </c>
      <c r="F37" s="36">
        <v>0.21470127036792999</v>
      </c>
      <c r="G37" s="36">
        <v>0.100558659217877</v>
      </c>
      <c r="H37" s="5"/>
    </row>
    <row r="38" spans="1:8" ht="10.35" customHeight="1" x14ac:dyDescent="0.2">
      <c r="A38" s="6" t="s">
        <v>27</v>
      </c>
      <c r="B38" s="9">
        <v>32902.700000000303</v>
      </c>
      <c r="C38" s="9">
        <v>10929</v>
      </c>
      <c r="D38" s="9">
        <v>27787.65</v>
      </c>
      <c r="E38" s="9">
        <v>2507</v>
      </c>
      <c r="F38" s="36">
        <v>0.84454011372925897</v>
      </c>
      <c r="G38" s="36">
        <v>0.22938969713606</v>
      </c>
      <c r="H38" s="5"/>
    </row>
    <row r="39" spans="1:8" ht="22.5" x14ac:dyDescent="0.2">
      <c r="A39" s="3" t="s">
        <v>28</v>
      </c>
      <c r="B39" s="32">
        <v>5582.7240000000002</v>
      </c>
      <c r="C39" s="32">
        <v>588</v>
      </c>
      <c r="D39" s="32">
        <v>1180.6120000000001</v>
      </c>
      <c r="E39" s="32">
        <v>122</v>
      </c>
      <c r="F39" s="34">
        <v>0.211475974810863</v>
      </c>
      <c r="G39" s="34">
        <v>0.207482993197279</v>
      </c>
      <c r="H39" s="5"/>
    </row>
    <row r="40" spans="1:8" ht="10.35" customHeight="1" x14ac:dyDescent="0.2">
      <c r="A40" s="7" t="s">
        <v>29</v>
      </c>
      <c r="B40" s="32">
        <v>35853.404000000002</v>
      </c>
      <c r="C40" s="32">
        <v>1246</v>
      </c>
      <c r="D40" s="32">
        <v>2934.8519999999999</v>
      </c>
      <c r="E40" s="32">
        <v>230</v>
      </c>
      <c r="F40" s="34">
        <v>8.1856997455527394E-2</v>
      </c>
      <c r="G40" s="34">
        <v>0.184590690208668</v>
      </c>
      <c r="H40" s="5"/>
    </row>
    <row r="41" spans="1:8" ht="10.35" customHeight="1" x14ac:dyDescent="0.2">
      <c r="A41" s="7" t="s">
        <v>30</v>
      </c>
      <c r="B41" s="32">
        <v>1830.2629999999999</v>
      </c>
      <c r="C41" s="32">
        <v>356</v>
      </c>
      <c r="D41" s="32">
        <v>1678.578</v>
      </c>
      <c r="E41" s="32">
        <v>88</v>
      </c>
      <c r="F41" s="34">
        <v>0.91712393246216395</v>
      </c>
      <c r="G41" s="34">
        <v>0.24719101123595499</v>
      </c>
      <c r="H41" s="5"/>
    </row>
    <row r="42" spans="1:8" ht="10.35" customHeight="1" x14ac:dyDescent="0.2">
      <c r="A42" s="25" t="s">
        <v>31</v>
      </c>
      <c r="B42" s="22">
        <v>77929.211000000403</v>
      </c>
      <c r="C42" s="22">
        <v>12705</v>
      </c>
      <c r="D42" s="22">
        <v>33959.591999999997</v>
      </c>
      <c r="E42" s="22">
        <v>2832</v>
      </c>
      <c r="F42" s="35">
        <v>0.43577487265975101</v>
      </c>
      <c r="G42" s="35">
        <v>0.222904368358914</v>
      </c>
      <c r="H42" s="5"/>
    </row>
    <row r="43" spans="1:8" ht="11.25" x14ac:dyDescent="0.2">
      <c r="A43" s="7" t="s">
        <v>42</v>
      </c>
      <c r="B43" s="32">
        <v>1373.4</v>
      </c>
      <c r="C43" s="32">
        <v>253</v>
      </c>
      <c r="D43" s="32">
        <v>1119.7</v>
      </c>
      <c r="E43" s="32">
        <v>196</v>
      </c>
      <c r="F43" s="34">
        <v>0.81527595747779202</v>
      </c>
      <c r="G43" s="34">
        <v>0.77470355731225304</v>
      </c>
    </row>
    <row r="44" spans="1:8" ht="10.35" customHeight="1" x14ac:dyDescent="0.2">
      <c r="A44" s="23" t="s">
        <v>43</v>
      </c>
      <c r="B44" s="24">
        <v>1373.4</v>
      </c>
      <c r="C44" s="24">
        <v>253</v>
      </c>
      <c r="D44" s="24">
        <v>1119.7</v>
      </c>
      <c r="E44" s="24">
        <v>196</v>
      </c>
      <c r="F44" s="37">
        <v>0.81527595747779202</v>
      </c>
      <c r="G44" s="37">
        <v>0.77470355731225304</v>
      </c>
      <c r="H44" s="38"/>
    </row>
    <row r="45" spans="1:8" ht="11.25" x14ac:dyDescent="0.2">
      <c r="A45" s="7" t="s">
        <v>44</v>
      </c>
      <c r="B45" s="32">
        <v>354.47194000000002</v>
      </c>
      <c r="C45" s="32">
        <v>19</v>
      </c>
      <c r="D45" s="32">
        <v>214.6626</v>
      </c>
      <c r="E45" s="32">
        <v>8</v>
      </c>
      <c r="F45" s="34">
        <v>0.60558418248846502</v>
      </c>
      <c r="G45" s="34">
        <v>0.42105263157894701</v>
      </c>
    </row>
    <row r="46" spans="1:8" ht="10.35" customHeight="1" x14ac:dyDescent="0.2">
      <c r="A46" s="23" t="s">
        <v>45</v>
      </c>
      <c r="B46" s="24">
        <v>354.47194000000002</v>
      </c>
      <c r="C46" s="24">
        <v>19</v>
      </c>
      <c r="D46" s="24">
        <v>214.6626</v>
      </c>
      <c r="E46" s="24">
        <v>8</v>
      </c>
      <c r="F46" s="37">
        <v>0.60558418248846502</v>
      </c>
      <c r="G46" s="37">
        <v>0.42105263157894701</v>
      </c>
    </row>
    <row r="47" spans="1:8" ht="10.35" customHeight="1" x14ac:dyDescent="0.2">
      <c r="A47" s="11" t="s">
        <v>32</v>
      </c>
      <c r="B47" s="40">
        <v>1253181.9508410001</v>
      </c>
      <c r="C47" s="40">
        <v>39419</v>
      </c>
      <c r="D47" s="40">
        <v>978459.55779999995</v>
      </c>
      <c r="E47" s="40">
        <v>34251</v>
      </c>
      <c r="F47" s="41">
        <v>0.78078012306462496</v>
      </c>
      <c r="G47" s="41">
        <v>0.86889571019051703</v>
      </c>
    </row>
    <row r="49" spans="1:7" ht="10.35" customHeight="1" x14ac:dyDescent="0.2">
      <c r="A49" s="27" t="s">
        <v>46</v>
      </c>
    </row>
    <row r="50" spans="1:7" ht="10.35" customHeight="1" x14ac:dyDescent="0.2">
      <c r="B50" s="26"/>
      <c r="C50" s="26"/>
      <c r="D50" s="26"/>
      <c r="E50" s="26"/>
      <c r="F50" s="26"/>
      <c r="G50" s="26"/>
    </row>
    <row r="51" spans="1:7" ht="10.35" customHeight="1" x14ac:dyDescent="0.2">
      <c r="A51" s="4" t="s">
        <v>33</v>
      </c>
    </row>
    <row r="54" spans="1:7" ht="10.35" customHeight="1" x14ac:dyDescent="0.2">
      <c r="B54" s="26"/>
    </row>
  </sheetData>
  <mergeCells count="3">
    <mergeCell ref="B2:C2"/>
    <mergeCell ref="D2:E2"/>
    <mergeCell ref="F2:G2"/>
  </mergeCells>
  <phoneticPr fontId="4" type="noConversion"/>
  <pageMargins left="0.75000000000000011" right="0.75000000000000011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Y54"/>
  <sheetViews>
    <sheetView zoomScale="90" zoomScaleNormal="90" workbookViewId="0">
      <pane xSplit="1" topLeftCell="G1" activePane="topRight" state="frozen"/>
      <selection pane="topRight" activeCell="T47" sqref="T47"/>
    </sheetView>
  </sheetViews>
  <sheetFormatPr baseColWidth="10" defaultColWidth="8.59765625" defaultRowHeight="11.25" x14ac:dyDescent="0.2"/>
  <cols>
    <col min="1" max="1" width="21.19921875" style="2" customWidth="1"/>
    <col min="2" max="15" width="5.3984375" style="2" customWidth="1"/>
    <col min="16" max="16" width="2.69921875" style="2" customWidth="1"/>
    <col min="17" max="17" width="4.09765625" style="2" customWidth="1"/>
    <col min="18" max="18" width="4" style="2" customWidth="1"/>
    <col min="19" max="19" width="4.19921875" style="2" customWidth="1"/>
    <col min="20" max="23" width="5.3984375" style="2" customWidth="1"/>
    <col min="24" max="24" width="3" style="2" customWidth="1"/>
    <col min="25" max="25" width="4.5" style="2" customWidth="1"/>
    <col min="26" max="16384" width="8.59765625" style="2"/>
  </cols>
  <sheetData>
    <row r="1" spans="1:25" ht="13.35" customHeight="1" x14ac:dyDescent="0.2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ht="10.35" customHeight="1" x14ac:dyDescent="0.2">
      <c r="A2" s="12"/>
      <c r="B2" s="92" t="s">
        <v>0</v>
      </c>
      <c r="C2" s="94"/>
      <c r="D2" s="94"/>
      <c r="E2" s="94"/>
      <c r="F2" s="93"/>
      <c r="G2" s="39"/>
      <c r="H2" s="39"/>
      <c r="I2" s="39"/>
      <c r="J2" s="92" t="s">
        <v>8</v>
      </c>
      <c r="K2" s="94"/>
      <c r="L2" s="94"/>
      <c r="M2" s="94"/>
      <c r="N2" s="94"/>
      <c r="O2" s="39"/>
      <c r="P2" s="39"/>
      <c r="Q2" s="39"/>
      <c r="R2" s="94" t="s">
        <v>9</v>
      </c>
      <c r="S2" s="94"/>
      <c r="T2" s="94"/>
      <c r="U2" s="94"/>
      <c r="V2" s="45"/>
      <c r="W2" s="45"/>
      <c r="X2" s="5"/>
      <c r="Y2" s="42"/>
    </row>
    <row r="3" spans="1:25" ht="10.35" customHeight="1" x14ac:dyDescent="0.2">
      <c r="A3" s="13"/>
      <c r="B3" s="96" t="s">
        <v>55</v>
      </c>
      <c r="C3" s="97"/>
      <c r="D3" s="97" t="s">
        <v>54</v>
      </c>
      <c r="E3" s="97"/>
      <c r="F3" s="95" t="s">
        <v>56</v>
      </c>
      <c r="G3" s="95"/>
      <c r="H3" s="95" t="s">
        <v>54</v>
      </c>
      <c r="I3" s="95"/>
      <c r="J3" s="96" t="s">
        <v>55</v>
      </c>
      <c r="K3" s="97"/>
      <c r="L3" s="97" t="s">
        <v>54</v>
      </c>
      <c r="M3" s="97"/>
      <c r="N3" s="95" t="s">
        <v>56</v>
      </c>
      <c r="O3" s="95"/>
      <c r="P3" s="95" t="s">
        <v>54</v>
      </c>
      <c r="Q3" s="95"/>
      <c r="R3" s="96" t="s">
        <v>57</v>
      </c>
      <c r="S3" s="97"/>
      <c r="T3" s="44" t="s">
        <v>54</v>
      </c>
      <c r="U3" s="98" t="s">
        <v>58</v>
      </c>
      <c r="V3" s="98"/>
      <c r="W3" s="15" t="s">
        <v>54</v>
      </c>
      <c r="X3" s="5"/>
    </row>
    <row r="4" spans="1:25" ht="10.35" customHeight="1" x14ac:dyDescent="0.2">
      <c r="A4" s="18" t="s">
        <v>21</v>
      </c>
      <c r="B4" s="19">
        <v>2020</v>
      </c>
      <c r="C4" s="20">
        <v>2019</v>
      </c>
      <c r="D4" s="20" t="s">
        <v>53</v>
      </c>
      <c r="E4" s="20" t="s">
        <v>52</v>
      </c>
      <c r="F4" s="20">
        <v>2020</v>
      </c>
      <c r="G4" s="20">
        <v>2019</v>
      </c>
      <c r="H4" s="20" t="s">
        <v>53</v>
      </c>
      <c r="I4" s="20" t="s">
        <v>52</v>
      </c>
      <c r="J4" s="19">
        <v>2020</v>
      </c>
      <c r="K4" s="20">
        <v>2019</v>
      </c>
      <c r="L4" s="20" t="s">
        <v>53</v>
      </c>
      <c r="M4" s="20" t="s">
        <v>52</v>
      </c>
      <c r="N4" s="20">
        <v>2020</v>
      </c>
      <c r="O4" s="20">
        <v>2019</v>
      </c>
      <c r="P4" s="20" t="s">
        <v>53</v>
      </c>
      <c r="Q4" s="20" t="s">
        <v>52</v>
      </c>
      <c r="R4" s="19">
        <v>2020</v>
      </c>
      <c r="S4" s="20">
        <v>2019</v>
      </c>
      <c r="T4" s="20" t="s">
        <v>53</v>
      </c>
      <c r="U4" s="20">
        <v>2020</v>
      </c>
      <c r="V4" s="43">
        <v>2019</v>
      </c>
      <c r="W4" s="43" t="s">
        <v>53</v>
      </c>
      <c r="X4" s="5"/>
    </row>
    <row r="5" spans="1:25" ht="10.35" customHeight="1" x14ac:dyDescent="0.2">
      <c r="A5" s="33" t="s">
        <v>34</v>
      </c>
      <c r="B5" s="32">
        <v>539531.848999999</v>
      </c>
      <c r="C5" s="32">
        <v>548565.5</v>
      </c>
      <c r="D5" s="32">
        <f>B5-C5</f>
        <v>-9033.6510000010021</v>
      </c>
      <c r="E5" s="88">
        <f>B5/C5*100</f>
        <v>98.353222905924454</v>
      </c>
      <c r="F5" s="32">
        <v>25722</v>
      </c>
      <c r="G5" s="32">
        <v>26202</v>
      </c>
      <c r="H5" s="32">
        <f>F5-G5</f>
        <v>-480</v>
      </c>
      <c r="I5" s="88">
        <f>F5/G5*100</f>
        <v>98.168078772612773</v>
      </c>
      <c r="J5" s="32">
        <v>468816.34129999997</v>
      </c>
      <c r="K5" s="32">
        <v>471650</v>
      </c>
      <c r="L5" s="32">
        <f>J5-K5</f>
        <v>-2833.6587000000291</v>
      </c>
      <c r="M5" s="91">
        <f>J5/K5*100</f>
        <v>99.399203074313576</v>
      </c>
      <c r="N5" s="32">
        <v>19410</v>
      </c>
      <c r="O5" s="32">
        <v>19563</v>
      </c>
      <c r="P5" s="32">
        <f>N5-O5</f>
        <v>-153</v>
      </c>
      <c r="Q5" s="91">
        <f>N5/O5*100</f>
        <v>99.21791136328784</v>
      </c>
      <c r="R5" s="34">
        <v>0.86893172695723597</v>
      </c>
      <c r="S5" s="34">
        <v>0.85978791300000001</v>
      </c>
      <c r="T5" s="34">
        <f>R5-S5</f>
        <v>9.1438139572359578E-3</v>
      </c>
      <c r="U5" s="34">
        <v>0.75460695124795896</v>
      </c>
      <c r="V5" s="34">
        <v>0.74662239500000005</v>
      </c>
      <c r="W5" s="34">
        <f>U5-V5</f>
        <v>7.9845562479589072E-3</v>
      </c>
      <c r="X5" s="5"/>
    </row>
    <row r="6" spans="1:25" ht="10.35" customHeight="1" x14ac:dyDescent="0.2">
      <c r="A6" s="33" t="s">
        <v>10</v>
      </c>
      <c r="B6" s="32">
        <v>129309.886</v>
      </c>
      <c r="C6" s="32">
        <v>126618.9</v>
      </c>
      <c r="D6" s="32">
        <f t="shared" ref="D6:D47" si="0">B6-C6</f>
        <v>2690.9860000000044</v>
      </c>
      <c r="E6" s="89">
        <f t="shared" ref="E6:E47" si="1">B6/C6*100</f>
        <v>102.12526407984906</v>
      </c>
      <c r="F6" s="32">
        <v>12382</v>
      </c>
      <c r="G6" s="32">
        <v>12202</v>
      </c>
      <c r="H6" s="32">
        <f t="shared" ref="H6:H47" si="2">F6-G6</f>
        <v>180</v>
      </c>
      <c r="I6" s="89">
        <f t="shared" ref="I6:I47" si="3">F6/G6*100</f>
        <v>101.47516800524502</v>
      </c>
      <c r="J6" s="32">
        <v>122432.96920000001</v>
      </c>
      <c r="K6" s="32">
        <v>119840</v>
      </c>
      <c r="L6" s="32">
        <f t="shared" ref="L6:L47" si="4">J6-K6</f>
        <v>2592.9692000000068</v>
      </c>
      <c r="M6" s="88">
        <f t="shared" ref="M6:M47" si="5">J6/K6*100</f>
        <v>102.16369259012016</v>
      </c>
      <c r="N6" s="32">
        <v>8820</v>
      </c>
      <c r="O6" s="32">
        <v>8650</v>
      </c>
      <c r="P6" s="32">
        <f t="shared" ref="P6:P47" si="6">N6-O6</f>
        <v>170</v>
      </c>
      <c r="Q6" s="88">
        <f t="shared" ref="Q6:Q47" si="7">N6/O6*100</f>
        <v>101.96531791907515</v>
      </c>
      <c r="R6" s="34">
        <v>0.94681832137722199</v>
      </c>
      <c r="S6" s="34">
        <v>0.94646072199999998</v>
      </c>
      <c r="T6" s="34">
        <f t="shared" ref="T6:T47" si="8">R6-S6</f>
        <v>3.5759937722201762E-4</v>
      </c>
      <c r="U6" s="34">
        <v>0.71232434178646398</v>
      </c>
      <c r="V6" s="34">
        <v>0.70890017999999999</v>
      </c>
      <c r="W6" s="34">
        <f t="shared" ref="W6:W47" si="9">U6-V6</f>
        <v>3.4241617864639862E-3</v>
      </c>
      <c r="X6" s="5"/>
    </row>
    <row r="7" spans="1:25" ht="21" customHeight="1" x14ac:dyDescent="0.2">
      <c r="A7" s="3" t="s">
        <v>11</v>
      </c>
      <c r="B7" s="32">
        <v>137610.92688000001</v>
      </c>
      <c r="C7" s="32">
        <v>142676.6</v>
      </c>
      <c r="D7" s="32">
        <f t="shared" si="0"/>
        <v>-5065.6731199999922</v>
      </c>
      <c r="E7" s="88">
        <f t="shared" si="1"/>
        <v>96.449541746859694</v>
      </c>
      <c r="F7" s="32">
        <v>31938</v>
      </c>
      <c r="G7" s="32">
        <v>32485</v>
      </c>
      <c r="H7" s="32">
        <f t="shared" si="2"/>
        <v>-547</v>
      </c>
      <c r="I7" s="88">
        <f t="shared" si="3"/>
        <v>98.316145913498545</v>
      </c>
      <c r="J7" s="32">
        <v>118404.8876</v>
      </c>
      <c r="K7" s="32">
        <v>121583</v>
      </c>
      <c r="L7" s="32">
        <f t="shared" si="4"/>
        <v>-3178.1123999999982</v>
      </c>
      <c r="M7" s="91">
        <f t="shared" si="5"/>
        <v>97.386055287334585</v>
      </c>
      <c r="N7" s="32">
        <v>24980</v>
      </c>
      <c r="O7" s="32">
        <v>25012</v>
      </c>
      <c r="P7" s="32">
        <f t="shared" si="6"/>
        <v>-32</v>
      </c>
      <c r="Q7" s="88">
        <f t="shared" si="7"/>
        <v>99.872061410522946</v>
      </c>
      <c r="R7" s="34">
        <v>0.86043230929802905</v>
      </c>
      <c r="S7" s="34">
        <v>0.85215748199999997</v>
      </c>
      <c r="T7" s="34">
        <f t="shared" si="8"/>
        <v>8.274827298029086E-3</v>
      </c>
      <c r="U7" s="34">
        <v>0.782140397019225</v>
      </c>
      <c r="V7" s="34">
        <v>0.76995536399999998</v>
      </c>
      <c r="W7" s="34">
        <f t="shared" si="9"/>
        <v>1.2185033019225022E-2</v>
      </c>
      <c r="X7" s="5"/>
    </row>
    <row r="8" spans="1:25" ht="10.35" customHeight="1" x14ac:dyDescent="0.2">
      <c r="A8" s="33" t="s">
        <v>37</v>
      </c>
      <c r="B8" s="32">
        <v>46727.803749000297</v>
      </c>
      <c r="C8" s="32">
        <v>46352.32</v>
      </c>
      <c r="D8" s="32">
        <f t="shared" si="0"/>
        <v>375.48374900029739</v>
      </c>
      <c r="E8" s="89">
        <f t="shared" si="1"/>
        <v>100.81006462891241</v>
      </c>
      <c r="F8" s="32">
        <v>30954</v>
      </c>
      <c r="G8" s="32">
        <v>31472</v>
      </c>
      <c r="H8" s="32">
        <f t="shared" si="2"/>
        <v>-518</v>
      </c>
      <c r="I8" s="88">
        <f t="shared" si="3"/>
        <v>98.354092526690394</v>
      </c>
      <c r="J8" s="32">
        <v>37311.310099999399</v>
      </c>
      <c r="K8" s="32">
        <v>36806</v>
      </c>
      <c r="L8" s="32">
        <f t="shared" si="4"/>
        <v>505.31009999939852</v>
      </c>
      <c r="M8" s="88">
        <f t="shared" si="5"/>
        <v>101.3729014291132</v>
      </c>
      <c r="N8" s="32">
        <v>22860</v>
      </c>
      <c r="O8" s="32">
        <v>22925</v>
      </c>
      <c r="P8" s="32">
        <f t="shared" si="6"/>
        <v>-65</v>
      </c>
      <c r="Q8" s="88">
        <f t="shared" si="7"/>
        <v>99.716466739367505</v>
      </c>
      <c r="R8" s="34">
        <v>0.79848199800739905</v>
      </c>
      <c r="S8" s="34">
        <v>0.79404534400000004</v>
      </c>
      <c r="T8" s="34">
        <f t="shared" si="8"/>
        <v>4.4366540073990102E-3</v>
      </c>
      <c r="U8" s="34">
        <v>0.73851521612715598</v>
      </c>
      <c r="V8" s="34">
        <v>0.72842526699999999</v>
      </c>
      <c r="W8" s="34">
        <f t="shared" si="9"/>
        <v>1.0089949127155995E-2</v>
      </c>
      <c r="X8" s="26"/>
    </row>
    <row r="9" spans="1:25" ht="10.35" customHeight="1" x14ac:dyDescent="0.2">
      <c r="A9" s="33" t="s">
        <v>48</v>
      </c>
      <c r="B9" s="32"/>
      <c r="C9" s="32"/>
      <c r="D9" s="32">
        <f t="shared" si="0"/>
        <v>0</v>
      </c>
      <c r="E9" s="88"/>
      <c r="F9" s="32"/>
      <c r="G9" s="32"/>
      <c r="H9" s="32">
        <f t="shared" si="2"/>
        <v>0</v>
      </c>
      <c r="I9" s="88"/>
      <c r="J9" s="32">
        <v>20678.129599999898</v>
      </c>
      <c r="K9" s="32">
        <v>18699</v>
      </c>
      <c r="L9" s="32">
        <f t="shared" si="4"/>
        <v>1979.1295999998983</v>
      </c>
      <c r="M9" s="89">
        <f t="shared" si="5"/>
        <v>110.58414674581473</v>
      </c>
      <c r="N9" s="32">
        <v>12415</v>
      </c>
      <c r="O9" s="32">
        <v>11476</v>
      </c>
      <c r="P9" s="32">
        <f t="shared" si="6"/>
        <v>939</v>
      </c>
      <c r="Q9" s="88">
        <f t="shared" si="7"/>
        <v>108.18229348204949</v>
      </c>
      <c r="R9" s="34"/>
      <c r="S9" s="34"/>
      <c r="T9" s="34">
        <f t="shared" si="8"/>
        <v>0</v>
      </c>
      <c r="U9" s="34"/>
      <c r="V9" s="34"/>
      <c r="W9" s="34">
        <f t="shared" si="9"/>
        <v>0</v>
      </c>
      <c r="X9" s="5"/>
    </row>
    <row r="10" spans="1:25" x14ac:dyDescent="0.2">
      <c r="A10" s="33" t="s">
        <v>35</v>
      </c>
      <c r="B10" s="32">
        <v>18291.74984</v>
      </c>
      <c r="C10" s="32">
        <v>18203.03</v>
      </c>
      <c r="D10" s="32">
        <f t="shared" si="0"/>
        <v>88.719840000001568</v>
      </c>
      <c r="E10" s="89">
        <f t="shared" si="1"/>
        <v>100.48739050586634</v>
      </c>
      <c r="F10" s="32">
        <v>31279</v>
      </c>
      <c r="G10" s="32">
        <v>31875</v>
      </c>
      <c r="H10" s="32">
        <f t="shared" si="2"/>
        <v>-596</v>
      </c>
      <c r="I10" s="88">
        <f t="shared" si="3"/>
        <v>98.130196078431382</v>
      </c>
      <c r="J10" s="32">
        <v>8023.3491999999396</v>
      </c>
      <c r="K10" s="32">
        <v>7872</v>
      </c>
      <c r="L10" s="32">
        <f t="shared" si="4"/>
        <v>151.34919999993963</v>
      </c>
      <c r="M10" s="88">
        <f t="shared" si="5"/>
        <v>101.92262703251956</v>
      </c>
      <c r="N10" s="32">
        <v>13897</v>
      </c>
      <c r="O10" s="32">
        <v>13854</v>
      </c>
      <c r="P10" s="32">
        <f t="shared" si="6"/>
        <v>43</v>
      </c>
      <c r="Q10" s="88">
        <f t="shared" si="7"/>
        <v>100.31037967374044</v>
      </c>
      <c r="R10" s="34">
        <v>0.43863213034187998</v>
      </c>
      <c r="S10" s="34">
        <v>0.432461606</v>
      </c>
      <c r="T10" s="34">
        <f t="shared" si="8"/>
        <v>6.1705243418799793E-3</v>
      </c>
      <c r="U10" s="34">
        <v>0.44429169730490098</v>
      </c>
      <c r="V10" s="34">
        <v>0.43463529400000001</v>
      </c>
      <c r="W10" s="34">
        <f t="shared" si="9"/>
        <v>9.6564033049009734E-3</v>
      </c>
      <c r="X10" s="5"/>
    </row>
    <row r="11" spans="1:25" ht="10.35" customHeight="1" x14ac:dyDescent="0.2">
      <c r="A11" s="33" t="s">
        <v>48</v>
      </c>
      <c r="B11" s="32"/>
      <c r="C11" s="32"/>
      <c r="D11" s="32">
        <f t="shared" si="0"/>
        <v>0</v>
      </c>
      <c r="E11" s="88"/>
      <c r="F11" s="32"/>
      <c r="G11" s="32"/>
      <c r="H11" s="32">
        <f t="shared" si="2"/>
        <v>0</v>
      </c>
      <c r="I11" s="88"/>
      <c r="J11" s="32">
        <v>3795.7259000000099</v>
      </c>
      <c r="K11" s="32">
        <v>3417</v>
      </c>
      <c r="L11" s="32">
        <f t="shared" si="4"/>
        <v>378.72590000000991</v>
      </c>
      <c r="M11" s="89">
        <f t="shared" si="5"/>
        <v>111.08357916300878</v>
      </c>
      <c r="N11" s="32">
        <v>7244</v>
      </c>
      <c r="O11" s="32">
        <v>6630</v>
      </c>
      <c r="P11" s="32">
        <f t="shared" si="6"/>
        <v>614</v>
      </c>
      <c r="Q11" s="88">
        <f t="shared" si="7"/>
        <v>109.26093514328808</v>
      </c>
      <c r="R11" s="34"/>
      <c r="S11" s="34"/>
      <c r="T11" s="34">
        <f t="shared" si="8"/>
        <v>0</v>
      </c>
      <c r="U11" s="34"/>
      <c r="V11" s="34"/>
      <c r="W11" s="34">
        <f t="shared" si="9"/>
        <v>0</v>
      </c>
      <c r="X11" s="5"/>
    </row>
    <row r="12" spans="1:25" ht="10.35" customHeight="1" x14ac:dyDescent="0.2">
      <c r="A12" s="33" t="s">
        <v>12</v>
      </c>
      <c r="B12" s="32">
        <v>5125.1284800000703</v>
      </c>
      <c r="C12" s="32">
        <v>5193.7860000000001</v>
      </c>
      <c r="D12" s="32">
        <f t="shared" si="0"/>
        <v>-68.657519999929718</v>
      </c>
      <c r="E12" s="88">
        <f t="shared" si="1"/>
        <v>98.678083386571387</v>
      </c>
      <c r="F12" s="32">
        <v>9636</v>
      </c>
      <c r="G12" s="32">
        <v>9646</v>
      </c>
      <c r="H12" s="32">
        <f t="shared" si="2"/>
        <v>-10</v>
      </c>
      <c r="I12" s="88">
        <f t="shared" si="3"/>
        <v>99.896330085009339</v>
      </c>
      <c r="J12" s="32">
        <v>3400.9113999999399</v>
      </c>
      <c r="K12" s="32">
        <v>3509</v>
      </c>
      <c r="L12" s="32">
        <f t="shared" si="4"/>
        <v>-108.08860000006007</v>
      </c>
      <c r="M12" s="91">
        <f t="shared" si="5"/>
        <v>96.919675121115418</v>
      </c>
      <c r="N12" s="32">
        <v>5880</v>
      </c>
      <c r="O12" s="32">
        <v>5731</v>
      </c>
      <c r="P12" s="32">
        <f t="shared" si="6"/>
        <v>149</v>
      </c>
      <c r="Q12" s="88">
        <f t="shared" si="7"/>
        <v>102.59989530622929</v>
      </c>
      <c r="R12" s="34">
        <v>0.66357583293207401</v>
      </c>
      <c r="S12" s="34">
        <v>0.67560979200000004</v>
      </c>
      <c r="T12" s="47">
        <f t="shared" si="8"/>
        <v>-1.2033959067926037E-2</v>
      </c>
      <c r="U12" s="34">
        <v>0.61021170610211695</v>
      </c>
      <c r="V12" s="34">
        <v>0.59413228299999998</v>
      </c>
      <c r="W12" s="48">
        <f t="shared" si="9"/>
        <v>1.6079423102116963E-2</v>
      </c>
      <c r="X12" s="5"/>
    </row>
    <row r="13" spans="1:25" ht="10.35" customHeight="1" x14ac:dyDescent="0.2">
      <c r="A13" s="33" t="s">
        <v>48</v>
      </c>
      <c r="B13" s="32"/>
      <c r="C13" s="32"/>
      <c r="D13" s="32">
        <f t="shared" si="0"/>
        <v>0</v>
      </c>
      <c r="E13" s="88"/>
      <c r="F13" s="32"/>
      <c r="G13" s="32"/>
      <c r="H13" s="32">
        <f t="shared" si="2"/>
        <v>0</v>
      </c>
      <c r="I13" s="88"/>
      <c r="J13" s="32">
        <v>1994.9078999999799</v>
      </c>
      <c r="K13" s="32">
        <v>1826</v>
      </c>
      <c r="L13" s="32">
        <f t="shared" si="4"/>
        <v>168.90789999997992</v>
      </c>
      <c r="M13" s="88">
        <f t="shared" si="5"/>
        <v>109.25015881708542</v>
      </c>
      <c r="N13" s="32">
        <v>3449</v>
      </c>
      <c r="O13" s="32">
        <v>3059</v>
      </c>
      <c r="P13" s="32">
        <f t="shared" si="6"/>
        <v>390</v>
      </c>
      <c r="Q13" s="89">
        <f t="shared" si="7"/>
        <v>112.74926446551162</v>
      </c>
      <c r="R13" s="34"/>
      <c r="S13" s="34"/>
      <c r="T13" s="34">
        <f t="shared" si="8"/>
        <v>0</v>
      </c>
      <c r="U13" s="34"/>
      <c r="V13" s="34"/>
      <c r="W13" s="34">
        <f t="shared" si="9"/>
        <v>0</v>
      </c>
      <c r="X13" s="5"/>
    </row>
    <row r="14" spans="1:25" ht="10.35" customHeight="1" x14ac:dyDescent="0.2">
      <c r="A14" s="33" t="s">
        <v>38</v>
      </c>
      <c r="B14" s="32">
        <v>11886.59116</v>
      </c>
      <c r="C14" s="32">
        <v>12507.84</v>
      </c>
      <c r="D14" s="32">
        <f t="shared" si="0"/>
        <v>-621.2488400000002</v>
      </c>
      <c r="E14" s="91">
        <f>B14/C14*100</f>
        <v>95.033124504310891</v>
      </c>
      <c r="F14" s="32">
        <v>13581</v>
      </c>
      <c r="G14" s="32">
        <v>13757</v>
      </c>
      <c r="H14" s="32">
        <f t="shared" si="2"/>
        <v>-176</v>
      </c>
      <c r="I14" s="88">
        <f t="shared" si="3"/>
        <v>98.72065130479028</v>
      </c>
      <c r="J14" s="32">
        <v>8120.4718999999805</v>
      </c>
      <c r="K14" s="32">
        <v>8526</v>
      </c>
      <c r="L14" s="32">
        <f t="shared" si="4"/>
        <v>-405.52810000001955</v>
      </c>
      <c r="M14" s="91">
        <f t="shared" si="5"/>
        <v>95.243630072718517</v>
      </c>
      <c r="N14" s="32">
        <v>7881</v>
      </c>
      <c r="O14" s="32">
        <v>7826</v>
      </c>
      <c r="P14" s="32">
        <f t="shared" si="6"/>
        <v>55</v>
      </c>
      <c r="Q14" s="88">
        <f t="shared" si="7"/>
        <v>100.70278558650652</v>
      </c>
      <c r="R14" s="34">
        <v>0.68316237941509095</v>
      </c>
      <c r="S14" s="34">
        <v>0.68161955399999996</v>
      </c>
      <c r="T14" s="34">
        <f t="shared" si="8"/>
        <v>1.542825415090987E-3</v>
      </c>
      <c r="U14" s="34">
        <v>0.580296001767175</v>
      </c>
      <c r="V14" s="34">
        <v>0.56887402799999998</v>
      </c>
      <c r="W14" s="34">
        <f t="shared" si="9"/>
        <v>1.142197376717502E-2</v>
      </c>
      <c r="X14" s="5"/>
    </row>
    <row r="15" spans="1:25" ht="10.35" customHeight="1" x14ac:dyDescent="0.2">
      <c r="A15" s="33" t="s">
        <v>48</v>
      </c>
      <c r="B15" s="32"/>
      <c r="C15" s="32"/>
      <c r="D15" s="32">
        <f t="shared" si="0"/>
        <v>0</v>
      </c>
      <c r="E15" s="88"/>
      <c r="F15" s="32"/>
      <c r="G15" s="32"/>
      <c r="H15" s="32">
        <f t="shared" si="2"/>
        <v>0</v>
      </c>
      <c r="I15" s="88"/>
      <c r="J15" s="32">
        <v>3269.0421999999899</v>
      </c>
      <c r="K15" s="32">
        <v>3036</v>
      </c>
      <c r="L15" s="32">
        <f t="shared" si="4"/>
        <v>233.04219999998986</v>
      </c>
      <c r="M15" s="88">
        <f t="shared" si="5"/>
        <v>107.67596179183103</v>
      </c>
      <c r="N15" s="32">
        <v>4094</v>
      </c>
      <c r="O15" s="32">
        <v>3721</v>
      </c>
      <c r="P15" s="32">
        <f t="shared" si="6"/>
        <v>373</v>
      </c>
      <c r="Q15" s="89">
        <f t="shared" si="7"/>
        <v>110.02418704649288</v>
      </c>
      <c r="R15" s="34"/>
      <c r="S15" s="34"/>
      <c r="T15" s="34">
        <f t="shared" si="8"/>
        <v>0</v>
      </c>
      <c r="U15" s="34"/>
      <c r="V15" s="34"/>
      <c r="W15" s="34">
        <f t="shared" si="9"/>
        <v>0</v>
      </c>
      <c r="X15" s="5"/>
    </row>
    <row r="16" spans="1:25" ht="10.35" customHeight="1" x14ac:dyDescent="0.2">
      <c r="A16" s="33" t="s">
        <v>47</v>
      </c>
      <c r="B16" s="32">
        <v>26908.004474999601</v>
      </c>
      <c r="C16" s="32">
        <v>26672.68</v>
      </c>
      <c r="D16" s="32">
        <f t="shared" si="0"/>
        <v>235.32447499960108</v>
      </c>
      <c r="E16" s="89">
        <f t="shared" si="1"/>
        <v>100.88226782985288</v>
      </c>
      <c r="F16" s="32">
        <v>19601</v>
      </c>
      <c r="G16" s="32">
        <v>19765</v>
      </c>
      <c r="H16" s="32">
        <f t="shared" si="2"/>
        <v>-164</v>
      </c>
      <c r="I16" s="88">
        <f t="shared" si="3"/>
        <v>99.170250442701743</v>
      </c>
      <c r="J16" s="32">
        <v>18134.794299999801</v>
      </c>
      <c r="K16" s="32">
        <v>17893</v>
      </c>
      <c r="L16" s="32">
        <f t="shared" si="4"/>
        <v>241.7942999998013</v>
      </c>
      <c r="M16" s="88">
        <f t="shared" si="5"/>
        <v>101.35133460012185</v>
      </c>
      <c r="N16" s="32">
        <v>11302</v>
      </c>
      <c r="O16" s="32">
        <v>11209</v>
      </c>
      <c r="P16" s="32">
        <f t="shared" si="6"/>
        <v>93</v>
      </c>
      <c r="Q16" s="88">
        <f t="shared" si="7"/>
        <v>100.82969042733518</v>
      </c>
      <c r="R16" s="34">
        <v>0.67395537699010599</v>
      </c>
      <c r="S16" s="34">
        <v>0.67083300599999995</v>
      </c>
      <c r="T16" s="34">
        <f t="shared" si="8"/>
        <v>3.1223709901060381E-3</v>
      </c>
      <c r="U16" s="34">
        <v>0.57660323452885098</v>
      </c>
      <c r="V16" s="34">
        <v>0.56711358499999998</v>
      </c>
      <c r="W16" s="34">
        <f t="shared" si="9"/>
        <v>9.4896495288510074E-3</v>
      </c>
      <c r="X16" s="5"/>
    </row>
    <row r="17" spans="1:24" ht="10.35" customHeight="1" x14ac:dyDescent="0.2">
      <c r="A17" s="33" t="s">
        <v>48</v>
      </c>
      <c r="B17" s="32"/>
      <c r="C17" s="32"/>
      <c r="D17" s="32">
        <f t="shared" si="0"/>
        <v>0</v>
      </c>
      <c r="E17" s="88"/>
      <c r="F17" s="32"/>
      <c r="G17" s="32"/>
      <c r="H17" s="32">
        <f t="shared" si="2"/>
        <v>0</v>
      </c>
      <c r="I17" s="88"/>
      <c r="J17" s="32">
        <v>6825.4865</v>
      </c>
      <c r="K17" s="32">
        <v>6226</v>
      </c>
      <c r="L17" s="32">
        <f t="shared" si="4"/>
        <v>599.48649999999998</v>
      </c>
      <c r="M17" s="88">
        <f t="shared" si="5"/>
        <v>109.62875843238034</v>
      </c>
      <c r="N17" s="32">
        <v>6157</v>
      </c>
      <c r="O17" s="32">
        <v>5642</v>
      </c>
      <c r="P17" s="32">
        <f t="shared" si="6"/>
        <v>515</v>
      </c>
      <c r="Q17" s="88">
        <f t="shared" si="7"/>
        <v>109.12796880538815</v>
      </c>
      <c r="R17" s="34"/>
      <c r="S17" s="34"/>
      <c r="T17" s="34">
        <f t="shared" si="8"/>
        <v>0</v>
      </c>
      <c r="U17" s="34"/>
      <c r="V17" s="34"/>
      <c r="W17" s="34">
        <f t="shared" si="9"/>
        <v>0</v>
      </c>
      <c r="X17" s="5" t="s">
        <v>51</v>
      </c>
    </row>
    <row r="18" spans="1:24" ht="10.35" customHeight="1" x14ac:dyDescent="0.2">
      <c r="A18" s="33" t="s">
        <v>36</v>
      </c>
      <c r="B18" s="32">
        <v>16156.284222</v>
      </c>
      <c r="C18" s="32">
        <v>16280.81</v>
      </c>
      <c r="D18" s="32">
        <f t="shared" si="0"/>
        <v>-124.52577799999926</v>
      </c>
      <c r="E18" s="88">
        <f t="shared" si="1"/>
        <v>99.235137698922841</v>
      </c>
      <c r="F18" s="32">
        <v>30244</v>
      </c>
      <c r="G18" s="32">
        <v>30800</v>
      </c>
      <c r="H18" s="32">
        <f t="shared" si="2"/>
        <v>-556</v>
      </c>
      <c r="I18" s="88">
        <f t="shared" si="3"/>
        <v>98.194805194805184</v>
      </c>
      <c r="J18" s="32">
        <v>6941.6906999999501</v>
      </c>
      <c r="K18" s="32">
        <v>6917</v>
      </c>
      <c r="L18" s="32">
        <f t="shared" si="4"/>
        <v>24.690699999950084</v>
      </c>
      <c r="M18" s="88">
        <f t="shared" si="5"/>
        <v>100.35695677316683</v>
      </c>
      <c r="N18" s="32">
        <v>11941</v>
      </c>
      <c r="O18" s="32">
        <v>11829</v>
      </c>
      <c r="P18" s="32">
        <f t="shared" si="6"/>
        <v>112</v>
      </c>
      <c r="Q18" s="88">
        <f t="shared" si="7"/>
        <v>100.94682559810634</v>
      </c>
      <c r="R18" s="34">
        <v>0.42965886243493201</v>
      </c>
      <c r="S18" s="34">
        <v>0.42487268</v>
      </c>
      <c r="T18" s="34">
        <f t="shared" si="8"/>
        <v>4.786182434932007E-3</v>
      </c>
      <c r="U18" s="34">
        <v>0.39482211347705298</v>
      </c>
      <c r="V18" s="34">
        <v>0.384058442</v>
      </c>
      <c r="W18" s="34">
        <f t="shared" si="9"/>
        <v>1.0763671477052983E-2</v>
      </c>
      <c r="X18" s="5"/>
    </row>
    <row r="19" spans="1:24" ht="10.35" customHeight="1" x14ac:dyDescent="0.2">
      <c r="A19" s="33" t="s">
        <v>48</v>
      </c>
      <c r="B19" s="32"/>
      <c r="C19" s="32"/>
      <c r="D19" s="32">
        <f t="shared" si="0"/>
        <v>0</v>
      </c>
      <c r="E19" s="88"/>
      <c r="F19" s="32"/>
      <c r="G19" s="32"/>
      <c r="H19" s="32">
        <f t="shared" si="2"/>
        <v>0</v>
      </c>
      <c r="I19" s="88"/>
      <c r="J19" s="32">
        <v>2903.0994000000101</v>
      </c>
      <c r="K19" s="32">
        <v>2617</v>
      </c>
      <c r="L19" s="32">
        <f t="shared" si="4"/>
        <v>286.09940000001006</v>
      </c>
      <c r="M19" s="89">
        <f t="shared" si="5"/>
        <v>110.93234237676768</v>
      </c>
      <c r="N19" s="32">
        <v>5861</v>
      </c>
      <c r="O19" s="32">
        <v>5296</v>
      </c>
      <c r="P19" s="32">
        <f t="shared" si="6"/>
        <v>565</v>
      </c>
      <c r="Q19" s="89">
        <f t="shared" si="7"/>
        <v>110.66842900302115</v>
      </c>
      <c r="R19" s="34"/>
      <c r="S19" s="34"/>
      <c r="T19" s="34">
        <f t="shared" si="8"/>
        <v>0</v>
      </c>
      <c r="U19" s="34"/>
      <c r="V19" s="34"/>
      <c r="W19" s="34">
        <f t="shared" si="9"/>
        <v>0</v>
      </c>
      <c r="X19" s="5"/>
    </row>
    <row r="20" spans="1:24" ht="10.35" customHeight="1" x14ac:dyDescent="0.2">
      <c r="A20" s="21" t="s">
        <v>13</v>
      </c>
      <c r="B20" s="22">
        <v>931548.22380599799</v>
      </c>
      <c r="C20" s="22">
        <v>943071.4</v>
      </c>
      <c r="D20" s="32">
        <f t="shared" si="0"/>
        <v>-11523.176194002037</v>
      </c>
      <c r="E20" s="88">
        <f t="shared" si="1"/>
        <v>98.778122611500891</v>
      </c>
      <c r="F20" s="22">
        <v>33738</v>
      </c>
      <c r="G20" s="22">
        <v>34305</v>
      </c>
      <c r="H20" s="32">
        <f t="shared" si="2"/>
        <v>-567</v>
      </c>
      <c r="I20" s="88">
        <f t="shared" si="3"/>
        <v>98.347179711412338</v>
      </c>
      <c r="J20" s="22">
        <v>831053.11719999905</v>
      </c>
      <c r="K20" s="22">
        <v>794595.34090000205</v>
      </c>
      <c r="L20" s="32">
        <f t="shared" si="4"/>
        <v>36457.776299997</v>
      </c>
      <c r="M20" s="88">
        <f t="shared" si="5"/>
        <v>104.58821923857531</v>
      </c>
      <c r="N20" s="22">
        <v>29258</v>
      </c>
      <c r="O20" s="22">
        <v>29406</v>
      </c>
      <c r="P20" s="32">
        <f t="shared" si="6"/>
        <v>-148</v>
      </c>
      <c r="Q20" s="91">
        <f t="shared" si="7"/>
        <v>99.496701353465284</v>
      </c>
      <c r="R20" s="35">
        <v>0.89212033898211995</v>
      </c>
      <c r="S20" s="35">
        <v>0.84256120612441665</v>
      </c>
      <c r="T20" s="48">
        <f t="shared" si="8"/>
        <v>4.9559132857703303E-2</v>
      </c>
      <c r="U20" s="35">
        <v>0.86721204576442001</v>
      </c>
      <c r="V20" s="35">
        <v>0.85719282900000004</v>
      </c>
      <c r="W20" s="34">
        <f t="shared" si="9"/>
        <v>1.0019216764419969E-2</v>
      </c>
      <c r="X20" s="5"/>
    </row>
    <row r="21" spans="1:24" ht="21" customHeight="1" x14ac:dyDescent="0.2">
      <c r="A21" s="3" t="s">
        <v>39</v>
      </c>
      <c r="B21" s="32">
        <v>30840.631149999401</v>
      </c>
      <c r="C21" s="32">
        <v>31024.863239999999</v>
      </c>
      <c r="D21" s="32">
        <f t="shared" si="0"/>
        <v>-184.23209000059796</v>
      </c>
      <c r="E21" s="88">
        <f t="shared" si="1"/>
        <v>99.40617920351356</v>
      </c>
      <c r="F21" s="32">
        <v>9912</v>
      </c>
      <c r="G21" s="32">
        <v>10015</v>
      </c>
      <c r="H21" s="32">
        <f t="shared" si="2"/>
        <v>-103</v>
      </c>
      <c r="I21" s="88">
        <f t="shared" si="3"/>
        <v>98.971542685971045</v>
      </c>
      <c r="J21" s="32">
        <v>25982.833500000201</v>
      </c>
      <c r="K21" s="32">
        <v>26038</v>
      </c>
      <c r="L21" s="32">
        <f t="shared" si="4"/>
        <v>-55.166499999799271</v>
      </c>
      <c r="M21" s="88">
        <f t="shared" si="5"/>
        <v>99.78813080881865</v>
      </c>
      <c r="N21" s="32">
        <v>7267</v>
      </c>
      <c r="O21" s="32">
        <v>7326</v>
      </c>
      <c r="P21" s="32">
        <f t="shared" si="6"/>
        <v>-59</v>
      </c>
      <c r="Q21" s="91">
        <f t="shared" si="7"/>
        <v>99.194649194649202</v>
      </c>
      <c r="R21" s="34">
        <v>0.84248708703877195</v>
      </c>
      <c r="S21" s="34">
        <v>0.83927257899999996</v>
      </c>
      <c r="T21" s="34">
        <f t="shared" si="8"/>
        <v>3.2145080387719904E-3</v>
      </c>
      <c r="U21" s="34">
        <v>0.73315173527037902</v>
      </c>
      <c r="V21" s="34">
        <v>0.73150274599999998</v>
      </c>
      <c r="W21" s="34">
        <f t="shared" si="9"/>
        <v>1.6489892703790421E-3</v>
      </c>
      <c r="X21" s="5"/>
    </row>
    <row r="22" spans="1:24" ht="10.35" customHeight="1" x14ac:dyDescent="0.2">
      <c r="A22" s="33" t="s">
        <v>40</v>
      </c>
      <c r="B22" s="32">
        <v>3074.21705499989</v>
      </c>
      <c r="C22" s="32">
        <v>3067.5279999999998</v>
      </c>
      <c r="D22" s="32">
        <f t="shared" si="0"/>
        <v>6.6890549998902316</v>
      </c>
      <c r="E22" s="89">
        <f t="shared" si="1"/>
        <v>100.21806011224315</v>
      </c>
      <c r="F22" s="32">
        <v>3588</v>
      </c>
      <c r="G22" s="32">
        <v>3556</v>
      </c>
      <c r="H22" s="32">
        <f t="shared" si="2"/>
        <v>32</v>
      </c>
      <c r="I22" s="89">
        <f t="shared" si="3"/>
        <v>100.89988751406074</v>
      </c>
      <c r="J22" s="32">
        <v>1342.4416000000001</v>
      </c>
      <c r="K22" s="32">
        <v>1383</v>
      </c>
      <c r="L22" s="32">
        <f t="shared" si="4"/>
        <v>-40.558399999999892</v>
      </c>
      <c r="M22" s="91">
        <f t="shared" si="5"/>
        <v>97.067360809833701</v>
      </c>
      <c r="N22" s="32">
        <v>1104</v>
      </c>
      <c r="O22" s="32">
        <v>1102</v>
      </c>
      <c r="P22" s="32">
        <f t="shared" si="6"/>
        <v>2</v>
      </c>
      <c r="Q22" s="88">
        <f t="shared" si="7"/>
        <v>100.18148820326678</v>
      </c>
      <c r="R22" s="34">
        <v>0.436677559190773</v>
      </c>
      <c r="S22" s="34">
        <v>0.45092728799999998</v>
      </c>
      <c r="T22" s="47">
        <f t="shared" si="8"/>
        <v>-1.424972880922698E-2</v>
      </c>
      <c r="U22" s="34">
        <v>0.30769230769230799</v>
      </c>
      <c r="V22" s="34">
        <v>0.30989876300000002</v>
      </c>
      <c r="W22" s="47">
        <f t="shared" si="9"/>
        <v>-2.2064553076920346E-3</v>
      </c>
      <c r="X22" s="5"/>
    </row>
    <row r="23" spans="1:24" ht="10.35" customHeight="1" x14ac:dyDescent="0.2">
      <c r="A23" s="6" t="s">
        <v>41</v>
      </c>
      <c r="B23" s="9">
        <v>2223.8058899999801</v>
      </c>
      <c r="C23" s="9">
        <v>2307.9319999999998</v>
      </c>
      <c r="D23" s="32">
        <f t="shared" si="0"/>
        <v>-84.126110000019708</v>
      </c>
      <c r="E23" s="88">
        <f t="shared" si="1"/>
        <v>96.354913836282023</v>
      </c>
      <c r="F23" s="9">
        <v>2634</v>
      </c>
      <c r="G23" s="9">
        <v>2690</v>
      </c>
      <c r="H23" s="32">
        <f t="shared" si="2"/>
        <v>-56</v>
      </c>
      <c r="I23" s="88">
        <f t="shared" si="3"/>
        <v>97.918215613382898</v>
      </c>
      <c r="J23" s="9">
        <v>1816.0924</v>
      </c>
      <c r="K23" s="9">
        <v>1870</v>
      </c>
      <c r="L23" s="32">
        <f t="shared" si="4"/>
        <v>-53.907600000000002</v>
      </c>
      <c r="M23" s="91">
        <f t="shared" si="5"/>
        <v>97.117240641711234</v>
      </c>
      <c r="N23" s="9">
        <v>1546</v>
      </c>
      <c r="O23" s="9">
        <v>1546</v>
      </c>
      <c r="P23" s="32">
        <f t="shared" si="6"/>
        <v>0</v>
      </c>
      <c r="Q23" s="88">
        <f t="shared" si="7"/>
        <v>100</v>
      </c>
      <c r="R23" s="36">
        <v>0.81665958713690501</v>
      </c>
      <c r="S23" s="36">
        <v>0.81041802399999996</v>
      </c>
      <c r="T23" s="34">
        <f t="shared" si="8"/>
        <v>6.2415631369050484E-3</v>
      </c>
      <c r="U23" s="36">
        <v>0.58694001518602901</v>
      </c>
      <c r="V23" s="36">
        <v>0.57472118999999999</v>
      </c>
      <c r="W23" s="34">
        <f t="shared" si="9"/>
        <v>1.2218825186029014E-2</v>
      </c>
      <c r="X23" s="5"/>
    </row>
    <row r="24" spans="1:24" ht="10.35" customHeight="1" x14ac:dyDescent="0.2">
      <c r="A24" s="23" t="s">
        <v>14</v>
      </c>
      <c r="B24" s="24">
        <v>36138.654095000602</v>
      </c>
      <c r="C24" s="24">
        <v>36400.32</v>
      </c>
      <c r="D24" s="32">
        <f t="shared" si="0"/>
        <v>-261.66590499939775</v>
      </c>
      <c r="E24" s="88">
        <f t="shared" si="1"/>
        <v>99.281143943241716</v>
      </c>
      <c r="F24" s="24">
        <v>10095</v>
      </c>
      <c r="G24" s="24">
        <v>10206</v>
      </c>
      <c r="H24" s="32">
        <f t="shared" si="2"/>
        <v>-111</v>
      </c>
      <c r="I24" s="88">
        <f t="shared" si="3"/>
        <v>98.91240446796003</v>
      </c>
      <c r="J24" s="24">
        <v>29141.3675000002</v>
      </c>
      <c r="K24" s="24">
        <v>29292</v>
      </c>
      <c r="L24" s="32">
        <f t="shared" si="4"/>
        <v>-150.63249999979962</v>
      </c>
      <c r="M24" s="91">
        <f t="shared" si="5"/>
        <v>99.485755496381941</v>
      </c>
      <c r="N24" s="24">
        <v>7330</v>
      </c>
      <c r="O24" s="24">
        <v>7398</v>
      </c>
      <c r="P24" s="32">
        <f t="shared" si="6"/>
        <v>-68</v>
      </c>
      <c r="Q24" s="91">
        <f t="shared" si="7"/>
        <v>99.080832657475</v>
      </c>
      <c r="R24" s="37">
        <v>0.80637666868818603</v>
      </c>
      <c r="S24" s="37">
        <v>0.80471644200000003</v>
      </c>
      <c r="T24" s="34">
        <f t="shared" si="8"/>
        <v>1.6602266881859951E-3</v>
      </c>
      <c r="U24" s="37">
        <v>0.72610203070827095</v>
      </c>
      <c r="V24" s="37">
        <v>0.72486772499999996</v>
      </c>
      <c r="W24" s="34">
        <f t="shared" si="9"/>
        <v>1.2343057082709885E-3</v>
      </c>
      <c r="X24" s="5"/>
    </row>
    <row r="25" spans="1:24" ht="10.35" customHeight="1" x14ac:dyDescent="0.2">
      <c r="A25" s="33" t="s">
        <v>15</v>
      </c>
      <c r="B25" s="32">
        <v>11349.039999999801</v>
      </c>
      <c r="C25" s="32">
        <v>11542.03</v>
      </c>
      <c r="D25" s="32">
        <f t="shared" si="0"/>
        <v>-192.99000000019987</v>
      </c>
      <c r="E25" s="88">
        <f t="shared" si="1"/>
        <v>98.327937113313695</v>
      </c>
      <c r="F25" s="32">
        <v>5863</v>
      </c>
      <c r="G25" s="32">
        <v>5917</v>
      </c>
      <c r="H25" s="32">
        <f t="shared" si="2"/>
        <v>-54</v>
      </c>
      <c r="I25" s="88">
        <f t="shared" si="3"/>
        <v>99.087375359134697</v>
      </c>
      <c r="J25" s="32">
        <v>9050.1400000000704</v>
      </c>
      <c r="K25" s="32">
        <v>9195</v>
      </c>
      <c r="L25" s="32">
        <f t="shared" si="4"/>
        <v>-144.85999999992964</v>
      </c>
      <c r="M25" s="91">
        <f t="shared" si="5"/>
        <v>98.424578575313433</v>
      </c>
      <c r="N25" s="32">
        <v>3166</v>
      </c>
      <c r="O25" s="32">
        <v>3222</v>
      </c>
      <c r="P25" s="32">
        <f t="shared" si="6"/>
        <v>-56</v>
      </c>
      <c r="Q25" s="91">
        <f t="shared" si="7"/>
        <v>98.261949099937922</v>
      </c>
      <c r="R25" s="34">
        <v>0.797436611378604</v>
      </c>
      <c r="S25" s="34">
        <v>0.796650156</v>
      </c>
      <c r="T25" s="34">
        <f t="shared" si="8"/>
        <v>7.8645537860400072E-4</v>
      </c>
      <c r="U25" s="34">
        <v>0.53999658877707701</v>
      </c>
      <c r="V25" s="34">
        <v>0.54453270200000004</v>
      </c>
      <c r="W25" s="47">
        <f t="shared" si="9"/>
        <v>-4.5361132229230217E-3</v>
      </c>
      <c r="X25" s="5"/>
    </row>
    <row r="26" spans="1:24" ht="10.35" customHeight="1" x14ac:dyDescent="0.2">
      <c r="A26" s="6" t="s">
        <v>16</v>
      </c>
      <c r="B26" s="9">
        <v>554.19999999999902</v>
      </c>
      <c r="C26" s="9">
        <v>566.78</v>
      </c>
      <c r="D26" s="32">
        <f t="shared" si="0"/>
        <v>-12.58000000000095</v>
      </c>
      <c r="E26" s="88">
        <f t="shared" si="1"/>
        <v>97.780443911217588</v>
      </c>
      <c r="F26" s="9">
        <v>2035</v>
      </c>
      <c r="G26" s="9">
        <v>2039</v>
      </c>
      <c r="H26" s="32">
        <f t="shared" si="2"/>
        <v>-4</v>
      </c>
      <c r="I26" s="88">
        <f t="shared" si="3"/>
        <v>99.803825404610109</v>
      </c>
      <c r="J26" s="9">
        <v>376.20999999999901</v>
      </c>
      <c r="K26" s="9">
        <v>388</v>
      </c>
      <c r="L26" s="32">
        <f t="shared" si="4"/>
        <v>-11.790000000000987</v>
      </c>
      <c r="M26" s="91">
        <f t="shared" si="5"/>
        <v>96.961340206185312</v>
      </c>
      <c r="N26" s="9">
        <v>1186</v>
      </c>
      <c r="O26" s="9">
        <v>1238</v>
      </c>
      <c r="P26" s="32">
        <f t="shared" si="6"/>
        <v>-52</v>
      </c>
      <c r="Q26" s="91">
        <f t="shared" si="7"/>
        <v>95.799676898222941</v>
      </c>
      <c r="R26" s="36">
        <v>0.67883435582822105</v>
      </c>
      <c r="S26" s="36">
        <v>0.68416316700000002</v>
      </c>
      <c r="T26" s="47">
        <f t="shared" si="8"/>
        <v>-5.3288111717789688E-3</v>
      </c>
      <c r="U26" s="36">
        <v>0.58280098280098303</v>
      </c>
      <c r="V26" s="36">
        <v>0.60716037300000003</v>
      </c>
      <c r="W26" s="47">
        <f t="shared" si="9"/>
        <v>-2.4359390199017006E-2</v>
      </c>
      <c r="X26" s="5"/>
    </row>
    <row r="27" spans="1:24" ht="10.35" customHeight="1" x14ac:dyDescent="0.2">
      <c r="A27" s="23" t="s">
        <v>17</v>
      </c>
      <c r="B27" s="24">
        <v>11903.24</v>
      </c>
      <c r="C27" s="24">
        <v>12108.81</v>
      </c>
      <c r="D27" s="32">
        <f t="shared" si="0"/>
        <v>-205.56999999999971</v>
      </c>
      <c r="E27" s="88">
        <f t="shared" si="1"/>
        <v>98.302310466511571</v>
      </c>
      <c r="F27" s="24">
        <v>5918</v>
      </c>
      <c r="G27" s="24">
        <v>5974</v>
      </c>
      <c r="H27" s="32">
        <f t="shared" si="2"/>
        <v>-56</v>
      </c>
      <c r="I27" s="88">
        <f t="shared" si="3"/>
        <v>99.062604620020096</v>
      </c>
      <c r="J27" s="24">
        <v>9426.3500000000695</v>
      </c>
      <c r="K27" s="24">
        <v>9583</v>
      </c>
      <c r="L27" s="32">
        <f t="shared" si="4"/>
        <v>-156.64999999993051</v>
      </c>
      <c r="M27" s="91">
        <f t="shared" si="5"/>
        <v>98.365334446416256</v>
      </c>
      <c r="N27" s="24">
        <v>3182</v>
      </c>
      <c r="O27" s="24">
        <v>3244</v>
      </c>
      <c r="P27" s="32">
        <f t="shared" si="6"/>
        <v>-62</v>
      </c>
      <c r="Q27" s="91">
        <f t="shared" si="7"/>
        <v>98.088779284833535</v>
      </c>
      <c r="R27" s="37">
        <v>0.79191463836738796</v>
      </c>
      <c r="S27" s="37">
        <v>0.79138494999999998</v>
      </c>
      <c r="T27" s="34">
        <f t="shared" si="8"/>
        <v>5.2968836738798153E-4</v>
      </c>
      <c r="U27" s="37">
        <v>0.53768164920581296</v>
      </c>
      <c r="V27" s="37">
        <v>0.54301975199999997</v>
      </c>
      <c r="W27" s="47">
        <f t="shared" si="9"/>
        <v>-5.3381027941870052E-3</v>
      </c>
      <c r="X27" s="5"/>
    </row>
    <row r="28" spans="1:24" ht="10.35" customHeight="1" x14ac:dyDescent="0.2">
      <c r="A28" s="33" t="s">
        <v>15</v>
      </c>
      <c r="B28" s="32">
        <v>36709.690000000301</v>
      </c>
      <c r="C28" s="32">
        <v>37670.120000000003</v>
      </c>
      <c r="D28" s="32">
        <f t="shared" si="0"/>
        <v>-960.42999999970198</v>
      </c>
      <c r="E28" s="88">
        <f t="shared" si="1"/>
        <v>97.450419589850782</v>
      </c>
      <c r="F28" s="32">
        <v>7152</v>
      </c>
      <c r="G28" s="32">
        <v>7282</v>
      </c>
      <c r="H28" s="32">
        <f t="shared" si="2"/>
        <v>-130</v>
      </c>
      <c r="I28" s="88">
        <f t="shared" si="3"/>
        <v>98.214776160395502</v>
      </c>
      <c r="J28" s="32">
        <v>32785.410000000302</v>
      </c>
      <c r="K28" s="32">
        <v>33406</v>
      </c>
      <c r="L28" s="32">
        <f t="shared" si="4"/>
        <v>-620.58999999969819</v>
      </c>
      <c r="M28" s="91">
        <f t="shared" si="5"/>
        <v>98.142279829971571</v>
      </c>
      <c r="N28" s="32">
        <v>5270</v>
      </c>
      <c r="O28" s="32">
        <v>5378</v>
      </c>
      <c r="P28" s="32">
        <f t="shared" si="6"/>
        <v>-108</v>
      </c>
      <c r="Q28" s="91">
        <f t="shared" si="7"/>
        <v>97.991818519895872</v>
      </c>
      <c r="R28" s="34">
        <v>0.89309961484283995</v>
      </c>
      <c r="S28" s="34">
        <v>0.88679064500000004</v>
      </c>
      <c r="T28" s="34">
        <f t="shared" si="8"/>
        <v>6.3089698428399066E-3</v>
      </c>
      <c r="U28" s="34">
        <v>0.73685682326621904</v>
      </c>
      <c r="V28" s="34">
        <v>0.73853336999999997</v>
      </c>
      <c r="W28" s="47">
        <f t="shared" si="9"/>
        <v>-1.6765467337809259E-3</v>
      </c>
      <c r="X28" s="5"/>
    </row>
    <row r="29" spans="1:24" ht="10.35" customHeight="1" x14ac:dyDescent="0.2">
      <c r="A29" s="33" t="s">
        <v>16</v>
      </c>
      <c r="B29" s="32">
        <v>1415.76000000002</v>
      </c>
      <c r="C29" s="32">
        <v>1455.71</v>
      </c>
      <c r="D29" s="32">
        <f t="shared" si="0"/>
        <v>-39.949999999980037</v>
      </c>
      <c r="E29" s="88">
        <f t="shared" si="1"/>
        <v>97.255634707463713</v>
      </c>
      <c r="F29" s="32">
        <v>4879</v>
      </c>
      <c r="G29" s="32">
        <v>4980</v>
      </c>
      <c r="H29" s="32">
        <f t="shared" si="2"/>
        <v>-101</v>
      </c>
      <c r="I29" s="88">
        <f t="shared" si="3"/>
        <v>97.971887550200805</v>
      </c>
      <c r="J29" s="32">
        <v>1116.8999999999801</v>
      </c>
      <c r="K29" s="32">
        <v>1144</v>
      </c>
      <c r="L29" s="32">
        <f t="shared" si="4"/>
        <v>-27.100000000019918</v>
      </c>
      <c r="M29" s="91">
        <f t="shared" si="5"/>
        <v>97.631118881117146</v>
      </c>
      <c r="N29" s="32">
        <v>3502</v>
      </c>
      <c r="O29" s="32">
        <v>3631</v>
      </c>
      <c r="P29" s="32">
        <f t="shared" si="6"/>
        <v>-129</v>
      </c>
      <c r="Q29" s="91">
        <f t="shared" si="7"/>
        <v>96.447259708069396</v>
      </c>
      <c r="R29" s="34">
        <v>0.78890489913542605</v>
      </c>
      <c r="S29" s="34">
        <v>0.78599446299999998</v>
      </c>
      <c r="T29" s="34">
        <f t="shared" si="8"/>
        <v>2.9104361354260755E-3</v>
      </c>
      <c r="U29" s="34">
        <v>0.71777003484320601</v>
      </c>
      <c r="V29" s="34">
        <v>0.72911646600000002</v>
      </c>
      <c r="W29" s="47">
        <f t="shared" si="9"/>
        <v>-1.1346431156794012E-2</v>
      </c>
      <c r="X29" s="5"/>
    </row>
    <row r="30" spans="1:24" ht="10.35" customHeight="1" x14ac:dyDescent="0.2">
      <c r="A30" s="23" t="s">
        <v>20</v>
      </c>
      <c r="B30" s="24">
        <v>38125.450000000303</v>
      </c>
      <c r="C30" s="24">
        <v>39125.83</v>
      </c>
      <c r="D30" s="32">
        <f t="shared" si="0"/>
        <v>-1000.3799999996991</v>
      </c>
      <c r="E30" s="88">
        <f t="shared" si="1"/>
        <v>97.443172451550041</v>
      </c>
      <c r="F30" s="24">
        <v>7218</v>
      </c>
      <c r="G30" s="24">
        <v>7304</v>
      </c>
      <c r="H30" s="32">
        <f t="shared" si="2"/>
        <v>-86</v>
      </c>
      <c r="I30" s="88">
        <f t="shared" si="3"/>
        <v>98.822562979189485</v>
      </c>
      <c r="J30" s="24">
        <v>33902.310000000303</v>
      </c>
      <c r="K30" s="24">
        <v>34550</v>
      </c>
      <c r="L30" s="32">
        <f t="shared" si="4"/>
        <v>-647.68999999969674</v>
      </c>
      <c r="M30" s="91">
        <f t="shared" si="5"/>
        <v>98.125354558611591</v>
      </c>
      <c r="N30" s="24">
        <v>5273</v>
      </c>
      <c r="O30" s="24">
        <v>5385</v>
      </c>
      <c r="P30" s="32">
        <f t="shared" si="6"/>
        <v>-112</v>
      </c>
      <c r="Q30" s="91">
        <f t="shared" si="7"/>
        <v>97.920148560817083</v>
      </c>
      <c r="R30" s="37">
        <v>0.88923042219829596</v>
      </c>
      <c r="S30" s="37">
        <v>0.88304043600000004</v>
      </c>
      <c r="T30" s="34">
        <f t="shared" si="8"/>
        <v>6.1899861982959159E-3</v>
      </c>
      <c r="U30" s="37">
        <v>0.73053477417567203</v>
      </c>
      <c r="V30" s="37">
        <v>0.73726725100000001</v>
      </c>
      <c r="W30" s="47">
        <f t="shared" si="9"/>
        <v>-6.732476824327982E-3</v>
      </c>
      <c r="X30" s="5"/>
    </row>
    <row r="31" spans="1:24" ht="10.35" customHeight="1" x14ac:dyDescent="0.2">
      <c r="A31" s="6" t="s">
        <v>18</v>
      </c>
      <c r="B31" s="9">
        <v>486.25</v>
      </c>
      <c r="C31" s="9">
        <v>513.75</v>
      </c>
      <c r="D31" s="32">
        <f t="shared" si="0"/>
        <v>-27.5</v>
      </c>
      <c r="E31" s="91">
        <f t="shared" si="1"/>
        <v>94.647201946472009</v>
      </c>
      <c r="F31" s="9">
        <v>1367</v>
      </c>
      <c r="G31" s="9">
        <v>1445</v>
      </c>
      <c r="H31" s="32">
        <f t="shared" si="2"/>
        <v>-78</v>
      </c>
      <c r="I31" s="91">
        <f t="shared" si="3"/>
        <v>94.602076124567475</v>
      </c>
      <c r="J31" s="9">
        <v>280</v>
      </c>
      <c r="K31" s="9">
        <v>296</v>
      </c>
      <c r="L31" s="32">
        <f t="shared" si="4"/>
        <v>-16</v>
      </c>
      <c r="M31" s="91">
        <f t="shared" si="5"/>
        <v>94.594594594594597</v>
      </c>
      <c r="N31" s="9">
        <v>797</v>
      </c>
      <c r="O31" s="9">
        <v>828</v>
      </c>
      <c r="P31" s="32">
        <f t="shared" si="6"/>
        <v>-31</v>
      </c>
      <c r="Q31" s="91">
        <f t="shared" si="7"/>
        <v>96.25603864734299</v>
      </c>
      <c r="R31" s="36">
        <v>0.57583547557840598</v>
      </c>
      <c r="S31" s="36">
        <v>0.57518248199999999</v>
      </c>
      <c r="T31" s="34">
        <f t="shared" si="8"/>
        <v>6.5299357840598038E-4</v>
      </c>
      <c r="U31" s="36">
        <v>0.58302852962691998</v>
      </c>
      <c r="V31" s="36">
        <v>0.57301038100000001</v>
      </c>
      <c r="W31" s="34">
        <f t="shared" si="9"/>
        <v>1.0018148626919965E-2</v>
      </c>
      <c r="X31" s="5"/>
    </row>
    <row r="32" spans="1:24" ht="10.35" customHeight="1" x14ac:dyDescent="0.2">
      <c r="A32" s="3" t="s">
        <v>19</v>
      </c>
      <c r="B32" s="32">
        <v>18816.98</v>
      </c>
      <c r="C32" s="32">
        <v>19238.96</v>
      </c>
      <c r="D32" s="32">
        <f t="shared" si="0"/>
        <v>-421.97999999999956</v>
      </c>
      <c r="E32" s="88">
        <f t="shared" si="1"/>
        <v>97.806638196659279</v>
      </c>
      <c r="F32" s="32">
        <v>1612</v>
      </c>
      <c r="G32" s="32">
        <v>1659</v>
      </c>
      <c r="H32" s="32">
        <f t="shared" si="2"/>
        <v>-47</v>
      </c>
      <c r="I32" s="88">
        <f t="shared" si="3"/>
        <v>97.166968053044002</v>
      </c>
      <c r="J32" s="32">
        <v>13645.71</v>
      </c>
      <c r="K32" s="32">
        <v>13812</v>
      </c>
      <c r="L32" s="32">
        <f t="shared" si="4"/>
        <v>-166.29000000000087</v>
      </c>
      <c r="M32" s="91">
        <f t="shared" si="5"/>
        <v>98.796046915725455</v>
      </c>
      <c r="N32" s="32">
        <v>974</v>
      </c>
      <c r="O32" s="32">
        <v>996</v>
      </c>
      <c r="P32" s="32">
        <f t="shared" si="6"/>
        <v>-22</v>
      </c>
      <c r="Q32" s="91">
        <f t="shared" si="7"/>
        <v>97.791164658634528</v>
      </c>
      <c r="R32" s="34">
        <v>0.72518066129633896</v>
      </c>
      <c r="S32" s="34">
        <v>0.71793069899999995</v>
      </c>
      <c r="T32" s="34">
        <f t="shared" si="8"/>
        <v>7.2499622963390076E-3</v>
      </c>
      <c r="U32" s="34">
        <v>0.60421836228287795</v>
      </c>
      <c r="V32" s="34">
        <v>0.60036166400000002</v>
      </c>
      <c r="W32" s="34">
        <f t="shared" si="9"/>
        <v>3.856698282877935E-3</v>
      </c>
      <c r="X32" s="5"/>
    </row>
    <row r="33" spans="1:25" ht="10.35" customHeight="1" x14ac:dyDescent="0.2">
      <c r="A33" s="33" t="s">
        <v>22</v>
      </c>
      <c r="B33" s="32">
        <v>14245.55</v>
      </c>
      <c r="C33" s="32">
        <v>14126.2</v>
      </c>
      <c r="D33" s="32">
        <f t="shared" si="0"/>
        <v>119.34999999999854</v>
      </c>
      <c r="E33" s="89">
        <f t="shared" si="1"/>
        <v>100.84488397445878</v>
      </c>
      <c r="F33" s="32">
        <v>1829</v>
      </c>
      <c r="G33" s="32">
        <v>1888</v>
      </c>
      <c r="H33" s="32">
        <f t="shared" si="2"/>
        <v>-59</v>
      </c>
      <c r="I33" s="88">
        <f t="shared" si="3"/>
        <v>96.875</v>
      </c>
      <c r="J33" s="32">
        <v>651.75</v>
      </c>
      <c r="K33" s="32">
        <v>728</v>
      </c>
      <c r="L33" s="32">
        <f t="shared" si="4"/>
        <v>-76.25</v>
      </c>
      <c r="M33" s="91">
        <f t="shared" si="5"/>
        <v>89.526098901098905</v>
      </c>
      <c r="N33" s="32">
        <v>166</v>
      </c>
      <c r="O33" s="32">
        <v>183</v>
      </c>
      <c r="P33" s="32">
        <f t="shared" si="6"/>
        <v>-17</v>
      </c>
      <c r="Q33" s="91">
        <f t="shared" si="7"/>
        <v>90.710382513661202</v>
      </c>
      <c r="R33" s="34">
        <v>4.5751129300027102E-2</v>
      </c>
      <c r="S33" s="34">
        <v>5.1510668000000003E-2</v>
      </c>
      <c r="T33" s="47">
        <f t="shared" si="8"/>
        <v>-5.7595386999729006E-3</v>
      </c>
      <c r="U33" s="34">
        <v>9.0759978130125707E-2</v>
      </c>
      <c r="V33" s="34">
        <v>9.6927966000000004E-2</v>
      </c>
      <c r="W33" s="47">
        <f t="shared" si="9"/>
        <v>-6.1679878698742974E-3</v>
      </c>
      <c r="X33" s="5"/>
    </row>
    <row r="34" spans="1:25" ht="10.35" customHeight="1" x14ac:dyDescent="0.2">
      <c r="A34" s="6" t="s">
        <v>23</v>
      </c>
      <c r="B34" s="9">
        <v>16304.28</v>
      </c>
      <c r="C34" s="9">
        <v>16475.28</v>
      </c>
      <c r="D34" s="32">
        <f t="shared" si="0"/>
        <v>-170.99999999999818</v>
      </c>
      <c r="E34" s="88">
        <f t="shared" si="1"/>
        <v>98.962081372820379</v>
      </c>
      <c r="F34" s="9">
        <v>1807</v>
      </c>
      <c r="G34" s="9">
        <v>1856</v>
      </c>
      <c r="H34" s="32">
        <f t="shared" si="2"/>
        <v>-49</v>
      </c>
      <c r="I34" s="88">
        <f t="shared" si="3"/>
        <v>97.359913793103445</v>
      </c>
      <c r="J34" s="9">
        <v>577.50000000000102</v>
      </c>
      <c r="K34" s="9">
        <v>597</v>
      </c>
      <c r="L34" s="32">
        <f t="shared" si="4"/>
        <v>-19.499999999998977</v>
      </c>
      <c r="M34" s="91">
        <f t="shared" si="5"/>
        <v>96.733668341708707</v>
      </c>
      <c r="N34" s="9">
        <v>145</v>
      </c>
      <c r="O34" s="9">
        <v>151</v>
      </c>
      <c r="P34" s="32">
        <f t="shared" si="6"/>
        <v>-6</v>
      </c>
      <c r="Q34" s="91">
        <f t="shared" si="7"/>
        <v>96.026490066225165</v>
      </c>
      <c r="R34" s="36">
        <v>3.5420147347812903E-2</v>
      </c>
      <c r="S34" s="36">
        <v>3.6210614000000002E-2</v>
      </c>
      <c r="T34" s="47">
        <f t="shared" si="8"/>
        <v>-7.9046665218709955E-4</v>
      </c>
      <c r="U34" s="36">
        <v>8.0243497509684597E-2</v>
      </c>
      <c r="V34" s="36">
        <v>8.1357759000000002E-2</v>
      </c>
      <c r="W34" s="47">
        <f t="shared" si="9"/>
        <v>-1.1142614903154047E-3</v>
      </c>
      <c r="X34" s="5"/>
    </row>
    <row r="35" spans="1:25" ht="10.35" customHeight="1" x14ac:dyDescent="0.2">
      <c r="A35" s="3" t="s">
        <v>24</v>
      </c>
      <c r="B35" s="32">
        <v>105956.23999999699</v>
      </c>
      <c r="C35" s="32">
        <v>107221.2</v>
      </c>
      <c r="D35" s="32">
        <f t="shared" si="0"/>
        <v>-1264.9600000030041</v>
      </c>
      <c r="E35" s="88">
        <f t="shared" si="1"/>
        <v>98.82023331206608</v>
      </c>
      <c r="F35" s="32">
        <v>5381</v>
      </c>
      <c r="G35" s="32">
        <v>5684</v>
      </c>
      <c r="H35" s="32">
        <f t="shared" si="2"/>
        <v>-303</v>
      </c>
      <c r="I35" s="91">
        <f t="shared" si="3"/>
        <v>94.669247009148478</v>
      </c>
      <c r="J35" s="32">
        <v>63953.889999999599</v>
      </c>
      <c r="K35" s="32">
        <v>64659</v>
      </c>
      <c r="L35" s="32">
        <f t="shared" si="4"/>
        <v>-705.11000000040076</v>
      </c>
      <c r="M35" s="91">
        <f t="shared" si="5"/>
        <v>98.909494424596119</v>
      </c>
      <c r="N35" s="32">
        <v>2678</v>
      </c>
      <c r="O35" s="32">
        <v>2781</v>
      </c>
      <c r="P35" s="32">
        <f t="shared" si="6"/>
        <v>-103</v>
      </c>
      <c r="Q35" s="91">
        <f t="shared" si="7"/>
        <v>96.296296296296291</v>
      </c>
      <c r="R35" s="34">
        <v>0.60358776415623305</v>
      </c>
      <c r="S35" s="34">
        <v>0.60304316700000005</v>
      </c>
      <c r="T35" s="34">
        <f t="shared" si="8"/>
        <v>5.4459715623300653E-4</v>
      </c>
      <c r="U35" s="34">
        <v>0.49767701170786099</v>
      </c>
      <c r="V35" s="34">
        <v>0.489268121</v>
      </c>
      <c r="W35" s="34">
        <f t="shared" si="9"/>
        <v>8.4088907078609942E-3</v>
      </c>
      <c r="X35" s="5"/>
    </row>
    <row r="36" spans="1:25" ht="10.35" customHeight="1" x14ac:dyDescent="0.2">
      <c r="A36" s="23" t="s">
        <v>25</v>
      </c>
      <c r="B36" s="24">
        <v>155809.29999999699</v>
      </c>
      <c r="C36" s="24">
        <v>157575.4</v>
      </c>
      <c r="D36" s="32">
        <f t="shared" si="0"/>
        <v>-1766.1000000030035</v>
      </c>
      <c r="E36" s="88">
        <f t="shared" si="1"/>
        <v>98.879203225882335</v>
      </c>
      <c r="F36" s="24">
        <v>6006</v>
      </c>
      <c r="G36" s="24">
        <v>6294</v>
      </c>
      <c r="H36" s="32">
        <f t="shared" si="2"/>
        <v>-288</v>
      </c>
      <c r="I36" s="91">
        <f t="shared" si="3"/>
        <v>95.424213536701615</v>
      </c>
      <c r="J36" s="24">
        <v>79108.849999999598</v>
      </c>
      <c r="K36" s="24">
        <v>80091</v>
      </c>
      <c r="L36" s="32">
        <f t="shared" si="4"/>
        <v>-982.15000000040163</v>
      </c>
      <c r="M36" s="91">
        <f t="shared" si="5"/>
        <v>98.773707407823096</v>
      </c>
      <c r="N36" s="24">
        <v>3108</v>
      </c>
      <c r="O36" s="24">
        <v>3224</v>
      </c>
      <c r="P36" s="32">
        <f t="shared" si="6"/>
        <v>-116</v>
      </c>
      <c r="Q36" s="91">
        <f t="shared" si="7"/>
        <v>96.40198511166254</v>
      </c>
      <c r="R36" s="37">
        <v>0.507728678583377</v>
      </c>
      <c r="S36" s="37">
        <v>0.50827088499999995</v>
      </c>
      <c r="T36" s="47">
        <f t="shared" si="8"/>
        <v>-5.4220641662294788E-4</v>
      </c>
      <c r="U36" s="37">
        <v>0.51748251748251795</v>
      </c>
      <c r="V36" s="37">
        <v>0.51223387399999998</v>
      </c>
      <c r="W36" s="34">
        <f t="shared" si="9"/>
        <v>5.2486434825179673E-3</v>
      </c>
      <c r="X36" s="5"/>
    </row>
    <row r="37" spans="1:25" ht="33.75" x14ac:dyDescent="0.2">
      <c r="A37" s="3" t="s">
        <v>26</v>
      </c>
      <c r="B37" s="9">
        <v>1760.1199999999899</v>
      </c>
      <c r="C37" s="9">
        <v>1428.48</v>
      </c>
      <c r="D37" s="32">
        <f t="shared" si="0"/>
        <v>331.63999999998987</v>
      </c>
      <c r="E37" s="90">
        <f t="shared" si="1"/>
        <v>123.2162858422932</v>
      </c>
      <c r="F37" s="9">
        <v>895</v>
      </c>
      <c r="G37" s="9">
        <v>930</v>
      </c>
      <c r="H37" s="32">
        <f t="shared" si="2"/>
        <v>-35</v>
      </c>
      <c r="I37" s="88">
        <f t="shared" si="3"/>
        <v>96.236559139784944</v>
      </c>
      <c r="J37" s="9">
        <v>377.9</v>
      </c>
      <c r="K37" s="9">
        <v>234</v>
      </c>
      <c r="L37" s="32">
        <f t="shared" si="4"/>
        <v>143.89999999999998</v>
      </c>
      <c r="M37" s="90">
        <f t="shared" si="5"/>
        <v>161.49572649572647</v>
      </c>
      <c r="N37" s="9">
        <v>90</v>
      </c>
      <c r="O37" s="9">
        <v>85</v>
      </c>
      <c r="P37" s="32">
        <f t="shared" si="6"/>
        <v>5</v>
      </c>
      <c r="Q37" s="88">
        <f t="shared" si="7"/>
        <v>105.88235294117648</v>
      </c>
      <c r="R37" s="36">
        <v>0.21470127036792999</v>
      </c>
      <c r="S37" s="36">
        <v>0.163460461</v>
      </c>
      <c r="T37" s="48">
        <f t="shared" si="8"/>
        <v>5.124080936792999E-2</v>
      </c>
      <c r="U37" s="36">
        <v>0.100558659217877</v>
      </c>
      <c r="V37" s="36">
        <v>9.1397849000000003E-2</v>
      </c>
      <c r="W37" s="34">
        <f t="shared" si="9"/>
        <v>9.1608102178769996E-3</v>
      </c>
      <c r="X37" s="5"/>
    </row>
    <row r="38" spans="1:25" ht="10.35" customHeight="1" x14ac:dyDescent="0.2">
      <c r="A38" s="6" t="s">
        <v>27</v>
      </c>
      <c r="B38" s="9">
        <v>32902.700000000303</v>
      </c>
      <c r="C38" s="9">
        <v>31195.11</v>
      </c>
      <c r="D38" s="32">
        <f t="shared" si="0"/>
        <v>1707.5900000003021</v>
      </c>
      <c r="E38" s="89">
        <f t="shared" si="1"/>
        <v>105.4739028007925</v>
      </c>
      <c r="F38" s="9">
        <v>10929</v>
      </c>
      <c r="G38" s="9">
        <v>11111</v>
      </c>
      <c r="H38" s="32">
        <f t="shared" si="2"/>
        <v>-182</v>
      </c>
      <c r="I38" s="88">
        <f t="shared" si="3"/>
        <v>98.361983619836195</v>
      </c>
      <c r="J38" s="9">
        <v>27787.65</v>
      </c>
      <c r="K38" s="9">
        <v>25675</v>
      </c>
      <c r="L38" s="32">
        <f t="shared" si="4"/>
        <v>2112.6500000000015</v>
      </c>
      <c r="M38" s="88">
        <f t="shared" si="5"/>
        <v>108.2284323271665</v>
      </c>
      <c r="N38" s="9">
        <v>2507</v>
      </c>
      <c r="O38" s="9">
        <v>2518</v>
      </c>
      <c r="P38" s="32">
        <f t="shared" si="6"/>
        <v>-11</v>
      </c>
      <c r="Q38" s="88">
        <f t="shared" si="7"/>
        <v>99.563145353455113</v>
      </c>
      <c r="R38" s="36">
        <v>0.84454011372925897</v>
      </c>
      <c r="S38" s="36">
        <v>0.82303700800000001</v>
      </c>
      <c r="T38" s="34">
        <f t="shared" si="8"/>
        <v>2.1503105729258953E-2</v>
      </c>
      <c r="U38" s="36">
        <v>0.22938969713606</v>
      </c>
      <c r="V38" s="36">
        <v>0.22662226599999999</v>
      </c>
      <c r="W38" s="34">
        <f t="shared" si="9"/>
        <v>2.7674311360600112E-3</v>
      </c>
      <c r="X38" s="5"/>
    </row>
    <row r="39" spans="1:25" ht="22.5" x14ac:dyDescent="0.2">
      <c r="A39" s="3" t="s">
        <v>28</v>
      </c>
      <c r="B39" s="32">
        <v>5582.7240000000002</v>
      </c>
      <c r="C39" s="32">
        <v>5217.84</v>
      </c>
      <c r="D39" s="32">
        <f t="shared" si="0"/>
        <v>364.88400000000001</v>
      </c>
      <c r="E39" s="89">
        <f t="shared" si="1"/>
        <v>106.99300860126029</v>
      </c>
      <c r="F39" s="32">
        <v>588</v>
      </c>
      <c r="G39" s="32">
        <v>595</v>
      </c>
      <c r="H39" s="32">
        <f t="shared" si="2"/>
        <v>-7</v>
      </c>
      <c r="I39" s="88">
        <f t="shared" si="3"/>
        <v>98.82352941176471</v>
      </c>
      <c r="J39" s="32">
        <v>1180.6120000000001</v>
      </c>
      <c r="K39" s="32">
        <v>1067</v>
      </c>
      <c r="L39" s="32">
        <f t="shared" si="4"/>
        <v>113.61200000000008</v>
      </c>
      <c r="M39" s="89">
        <f t="shared" si="5"/>
        <v>110.64779756326149</v>
      </c>
      <c r="N39" s="32">
        <v>122</v>
      </c>
      <c r="O39" s="32">
        <v>116</v>
      </c>
      <c r="P39" s="32">
        <f t="shared" si="6"/>
        <v>6</v>
      </c>
      <c r="Q39" s="88">
        <f t="shared" si="7"/>
        <v>105.17241379310344</v>
      </c>
      <c r="R39" s="34">
        <v>0.211475974810863</v>
      </c>
      <c r="S39" s="34">
        <v>0.20442481900000001</v>
      </c>
      <c r="T39" s="34">
        <f t="shared" si="8"/>
        <v>7.0511558108629913E-3</v>
      </c>
      <c r="U39" s="34">
        <v>0.207482993197279</v>
      </c>
      <c r="V39" s="34">
        <v>0.194957983</v>
      </c>
      <c r="W39" s="34">
        <f t="shared" si="9"/>
        <v>1.2525010197279002E-2</v>
      </c>
      <c r="X39" s="5"/>
    </row>
    <row r="40" spans="1:25" ht="10.35" customHeight="1" x14ac:dyDescent="0.2">
      <c r="A40" s="33" t="s">
        <v>29</v>
      </c>
      <c r="B40" s="32">
        <v>35853.404000000002</v>
      </c>
      <c r="C40" s="32">
        <v>36221.68</v>
      </c>
      <c r="D40" s="32">
        <f t="shared" si="0"/>
        <v>-368.27599999999802</v>
      </c>
      <c r="E40" s="88">
        <f t="shared" si="1"/>
        <v>98.983271896830843</v>
      </c>
      <c r="F40" s="32">
        <v>1246</v>
      </c>
      <c r="G40" s="32">
        <v>1243</v>
      </c>
      <c r="H40" s="32">
        <f t="shared" si="2"/>
        <v>3</v>
      </c>
      <c r="I40" s="89">
        <f t="shared" si="3"/>
        <v>100.24135156878519</v>
      </c>
      <c r="J40" s="32">
        <v>2934.8519999999999</v>
      </c>
      <c r="K40" s="32">
        <v>2900</v>
      </c>
      <c r="L40" s="32">
        <f t="shared" si="4"/>
        <v>34.851999999999862</v>
      </c>
      <c r="M40" s="88">
        <f t="shared" si="5"/>
        <v>101.20179310344828</v>
      </c>
      <c r="N40" s="32">
        <v>230</v>
      </c>
      <c r="O40" s="32">
        <v>221</v>
      </c>
      <c r="P40" s="32">
        <f t="shared" si="6"/>
        <v>9</v>
      </c>
      <c r="Q40" s="88">
        <f t="shared" si="7"/>
        <v>104.07239819004526</v>
      </c>
      <c r="R40" s="34">
        <v>8.1856997455527394E-2</v>
      </c>
      <c r="S40" s="34">
        <v>8.0070719999999998E-2</v>
      </c>
      <c r="T40" s="34">
        <f t="shared" si="8"/>
        <v>1.7862774555273964E-3</v>
      </c>
      <c r="U40" s="34">
        <v>0.184590690208668</v>
      </c>
      <c r="V40" s="34">
        <v>0.177795656</v>
      </c>
      <c r="W40" s="34">
        <f t="shared" si="9"/>
        <v>6.7950342086680049E-3</v>
      </c>
      <c r="X40" s="5"/>
    </row>
    <row r="41" spans="1:25" ht="10.35" customHeight="1" x14ac:dyDescent="0.2">
      <c r="A41" s="33" t="s">
        <v>30</v>
      </c>
      <c r="B41" s="32">
        <v>1830.2629999999999</v>
      </c>
      <c r="C41" s="32">
        <v>1797.3340000000001</v>
      </c>
      <c r="D41" s="32">
        <f t="shared" si="0"/>
        <v>32.92899999999986</v>
      </c>
      <c r="E41" s="89">
        <f t="shared" si="1"/>
        <v>101.83210243616378</v>
      </c>
      <c r="F41" s="32">
        <v>356</v>
      </c>
      <c r="G41" s="32">
        <v>342</v>
      </c>
      <c r="H41" s="32">
        <f t="shared" si="2"/>
        <v>14</v>
      </c>
      <c r="I41" s="89">
        <f t="shared" si="3"/>
        <v>104.09356725146199</v>
      </c>
      <c r="J41" s="32">
        <v>1678.578</v>
      </c>
      <c r="K41" s="32">
        <v>1650</v>
      </c>
      <c r="L41" s="32">
        <f t="shared" si="4"/>
        <v>28.577999999999975</v>
      </c>
      <c r="M41" s="88">
        <f t="shared" si="5"/>
        <v>101.732</v>
      </c>
      <c r="N41" s="32">
        <v>88</v>
      </c>
      <c r="O41" s="32">
        <v>95</v>
      </c>
      <c r="P41" s="32">
        <f t="shared" si="6"/>
        <v>-7</v>
      </c>
      <c r="Q41" s="91">
        <f t="shared" si="7"/>
        <v>92.631578947368425</v>
      </c>
      <c r="R41" s="34">
        <v>0.91712393246216395</v>
      </c>
      <c r="S41" s="34">
        <v>0.91795347999999999</v>
      </c>
      <c r="T41" s="47">
        <f t="shared" si="8"/>
        <v>-8.2954753783603952E-4</v>
      </c>
      <c r="U41" s="34">
        <v>0.24719101123595499</v>
      </c>
      <c r="V41" s="34">
        <v>0.27777777799999998</v>
      </c>
      <c r="W41" s="47">
        <f t="shared" si="9"/>
        <v>-3.0586766764044981E-2</v>
      </c>
      <c r="X41" s="5"/>
    </row>
    <row r="42" spans="1:25" ht="10.35" customHeight="1" x14ac:dyDescent="0.2">
      <c r="A42" s="25" t="s">
        <v>31</v>
      </c>
      <c r="B42" s="22">
        <v>77929.211000000403</v>
      </c>
      <c r="C42" s="22">
        <v>75860.44</v>
      </c>
      <c r="D42" s="32">
        <f t="shared" si="0"/>
        <v>2068.7710000004008</v>
      </c>
      <c r="E42" s="89">
        <f t="shared" si="1"/>
        <v>102.72707487591741</v>
      </c>
      <c r="F42" s="22">
        <v>12705</v>
      </c>
      <c r="G42" s="22">
        <v>12902</v>
      </c>
      <c r="H42" s="32">
        <f t="shared" si="2"/>
        <v>-197</v>
      </c>
      <c r="I42" s="88">
        <f t="shared" si="3"/>
        <v>98.473104944969776</v>
      </c>
      <c r="J42" s="22">
        <v>33959.591999999997</v>
      </c>
      <c r="K42" s="22">
        <v>31525</v>
      </c>
      <c r="L42" s="32">
        <f t="shared" si="4"/>
        <v>2434.5919999999969</v>
      </c>
      <c r="M42" s="88">
        <f t="shared" si="5"/>
        <v>107.72273433782711</v>
      </c>
      <c r="N42" s="22">
        <v>2832</v>
      </c>
      <c r="O42" s="22">
        <v>2832</v>
      </c>
      <c r="P42" s="32">
        <f t="shared" si="6"/>
        <v>0</v>
      </c>
      <c r="Q42" s="88">
        <f t="shared" si="7"/>
        <v>100</v>
      </c>
      <c r="R42" s="35">
        <v>0.43577487265975101</v>
      </c>
      <c r="S42" s="35">
        <v>0.41556639200000001</v>
      </c>
      <c r="T42" s="34">
        <f t="shared" si="8"/>
        <v>2.0208480659751005E-2</v>
      </c>
      <c r="U42" s="35">
        <v>0.222904368358914</v>
      </c>
      <c r="V42" s="35">
        <v>0.219500853</v>
      </c>
      <c r="W42" s="34">
        <f t="shared" si="9"/>
        <v>3.4035153589140055E-3</v>
      </c>
      <c r="X42" s="5"/>
    </row>
    <row r="43" spans="1:25" x14ac:dyDescent="0.2">
      <c r="A43" s="33" t="s">
        <v>42</v>
      </c>
      <c r="B43" s="32">
        <v>1373.4</v>
      </c>
      <c r="C43" s="32">
        <v>1348.8</v>
      </c>
      <c r="D43" s="32">
        <f t="shared" si="0"/>
        <v>24.600000000000136</v>
      </c>
      <c r="E43" s="89">
        <f t="shared" si="1"/>
        <v>101.82384341637012</v>
      </c>
      <c r="F43" s="32">
        <v>253</v>
      </c>
      <c r="G43" s="32">
        <v>253</v>
      </c>
      <c r="H43" s="32">
        <f t="shared" si="2"/>
        <v>0</v>
      </c>
      <c r="I43" s="88">
        <f t="shared" si="3"/>
        <v>100</v>
      </c>
      <c r="J43" s="32">
        <v>1119.7</v>
      </c>
      <c r="K43" s="32">
        <v>1012</v>
      </c>
      <c r="L43" s="32">
        <f t="shared" si="4"/>
        <v>107.70000000000005</v>
      </c>
      <c r="M43" s="88">
        <f t="shared" si="5"/>
        <v>110.64229249011859</v>
      </c>
      <c r="N43" s="32">
        <v>196</v>
      </c>
      <c r="O43" s="32">
        <v>180</v>
      </c>
      <c r="P43" s="32">
        <f t="shared" si="6"/>
        <v>16</v>
      </c>
      <c r="Q43" s="88">
        <f t="shared" si="7"/>
        <v>108.88888888888889</v>
      </c>
      <c r="R43" s="34">
        <v>0.81527595747779202</v>
      </c>
      <c r="S43" s="34">
        <v>0.75014828</v>
      </c>
      <c r="T43" s="48">
        <f t="shared" si="8"/>
        <v>6.5127677477792023E-2</v>
      </c>
      <c r="U43" s="34">
        <v>0.77470355731225304</v>
      </c>
      <c r="V43" s="34">
        <v>0.71146245100000005</v>
      </c>
      <c r="W43" s="34">
        <f t="shared" si="9"/>
        <v>6.3241106312252993E-2</v>
      </c>
      <c r="X43" s="5"/>
    </row>
    <row r="44" spans="1:25" ht="10.35" customHeight="1" x14ac:dyDescent="0.2">
      <c r="A44" s="23" t="s">
        <v>43</v>
      </c>
      <c r="B44" s="24">
        <v>1373.4</v>
      </c>
      <c r="C44" s="24">
        <v>1348.8</v>
      </c>
      <c r="D44" s="32">
        <f t="shared" si="0"/>
        <v>24.600000000000136</v>
      </c>
      <c r="E44" s="89">
        <f t="shared" si="1"/>
        <v>101.82384341637012</v>
      </c>
      <c r="F44" s="24">
        <v>253</v>
      </c>
      <c r="G44" s="24">
        <v>253</v>
      </c>
      <c r="H44" s="32">
        <f t="shared" si="2"/>
        <v>0</v>
      </c>
      <c r="I44" s="88">
        <f t="shared" si="3"/>
        <v>100</v>
      </c>
      <c r="J44" s="24">
        <v>1119.7</v>
      </c>
      <c r="K44" s="24">
        <v>1012</v>
      </c>
      <c r="L44" s="32">
        <f t="shared" si="4"/>
        <v>107.70000000000005</v>
      </c>
      <c r="M44" s="89">
        <f t="shared" si="5"/>
        <v>110.64229249011859</v>
      </c>
      <c r="N44" s="24">
        <v>196</v>
      </c>
      <c r="O44" s="24">
        <v>180</v>
      </c>
      <c r="P44" s="32">
        <f t="shared" si="6"/>
        <v>16</v>
      </c>
      <c r="Q44" s="88">
        <f t="shared" si="7"/>
        <v>108.88888888888889</v>
      </c>
      <c r="R44" s="37">
        <v>0.81527595747779202</v>
      </c>
      <c r="S44" s="37">
        <v>0.75014828</v>
      </c>
      <c r="T44" s="48">
        <f t="shared" si="8"/>
        <v>6.5127677477792023E-2</v>
      </c>
      <c r="U44" s="37">
        <v>0.77470355731225304</v>
      </c>
      <c r="V44" s="37">
        <v>0.71146245100000005</v>
      </c>
      <c r="W44" s="48">
        <f t="shared" si="9"/>
        <v>6.3241106312252993E-2</v>
      </c>
      <c r="X44" s="5"/>
    </row>
    <row r="45" spans="1:25" x14ac:dyDescent="0.2">
      <c r="A45" s="33" t="s">
        <v>44</v>
      </c>
      <c r="B45" s="32">
        <v>354.47194000000002</v>
      </c>
      <c r="C45" s="32">
        <v>364.02</v>
      </c>
      <c r="D45" s="32">
        <f t="shared" si="0"/>
        <v>-9.548059999999964</v>
      </c>
      <c r="E45" s="88">
        <f t="shared" si="1"/>
        <v>97.377050711499379</v>
      </c>
      <c r="F45" s="32">
        <v>19</v>
      </c>
      <c r="G45" s="32">
        <v>16</v>
      </c>
      <c r="H45" s="32">
        <f t="shared" si="2"/>
        <v>3</v>
      </c>
      <c r="I45" s="89">
        <f t="shared" si="3"/>
        <v>118.75</v>
      </c>
      <c r="J45" s="32">
        <v>214.6626</v>
      </c>
      <c r="K45" s="32">
        <v>236</v>
      </c>
      <c r="L45" s="32">
        <f t="shared" si="4"/>
        <v>-21.337400000000002</v>
      </c>
      <c r="M45" s="91">
        <f t="shared" si="5"/>
        <v>90.958728813559318</v>
      </c>
      <c r="N45" s="32">
        <v>8</v>
      </c>
      <c r="O45" s="32">
        <v>9</v>
      </c>
      <c r="P45" s="32">
        <f t="shared" si="6"/>
        <v>-1</v>
      </c>
      <c r="Q45" s="91">
        <f t="shared" si="7"/>
        <v>88.888888888888886</v>
      </c>
      <c r="R45" s="34">
        <v>0.60558418248846502</v>
      </c>
      <c r="S45" s="34">
        <v>0.64842871499999999</v>
      </c>
      <c r="T45" s="34">
        <f t="shared" si="8"/>
        <v>-4.2844532511534972E-2</v>
      </c>
      <c r="U45" s="34">
        <v>0.42105263157894701</v>
      </c>
      <c r="V45" s="34">
        <v>0.5625</v>
      </c>
      <c r="W45" s="34">
        <f t="shared" si="9"/>
        <v>-0.14144736842105299</v>
      </c>
      <c r="X45" s="5"/>
    </row>
    <row r="46" spans="1:25" ht="10.35" customHeight="1" x14ac:dyDescent="0.2">
      <c r="A46" s="23" t="s">
        <v>45</v>
      </c>
      <c r="B46" s="24">
        <v>354.47194000000002</v>
      </c>
      <c r="C46" s="24">
        <v>364.02</v>
      </c>
      <c r="D46" s="32">
        <f t="shared" si="0"/>
        <v>-9.548059999999964</v>
      </c>
      <c r="E46" s="88">
        <f t="shared" si="1"/>
        <v>97.377050711499379</v>
      </c>
      <c r="F46" s="24">
        <v>19</v>
      </c>
      <c r="G46" s="24">
        <v>16</v>
      </c>
      <c r="H46" s="32">
        <f t="shared" si="2"/>
        <v>3</v>
      </c>
      <c r="I46" s="89">
        <f t="shared" si="3"/>
        <v>118.75</v>
      </c>
      <c r="J46" s="24">
        <v>214.6626</v>
      </c>
      <c r="K46" s="24">
        <v>236</v>
      </c>
      <c r="L46" s="32">
        <f t="shared" si="4"/>
        <v>-21.337400000000002</v>
      </c>
      <c r="M46" s="91">
        <f t="shared" si="5"/>
        <v>90.958728813559318</v>
      </c>
      <c r="N46" s="24">
        <v>8</v>
      </c>
      <c r="O46" s="24">
        <v>9</v>
      </c>
      <c r="P46" s="32">
        <f t="shared" si="6"/>
        <v>-1</v>
      </c>
      <c r="Q46" s="91">
        <f t="shared" si="7"/>
        <v>88.888888888888886</v>
      </c>
      <c r="R46" s="37">
        <v>0.60558418248846502</v>
      </c>
      <c r="S46" s="37">
        <v>0.64842871499999999</v>
      </c>
      <c r="T46" s="47">
        <f t="shared" si="8"/>
        <v>-4.2844532511534972E-2</v>
      </c>
      <c r="U46" s="37">
        <v>0.42105263157894701</v>
      </c>
      <c r="V46" s="37">
        <v>0.5625</v>
      </c>
      <c r="W46" s="47">
        <f t="shared" si="9"/>
        <v>-0.14144736842105299</v>
      </c>
      <c r="X46" s="5"/>
    </row>
    <row r="47" spans="1:25" ht="10.35" customHeight="1" x14ac:dyDescent="0.2">
      <c r="A47" s="11" t="s">
        <v>32</v>
      </c>
      <c r="B47" s="40">
        <v>1253181.9508410001</v>
      </c>
      <c r="C47" s="40">
        <v>1265855.02</v>
      </c>
      <c r="D47" s="32">
        <f t="shared" si="0"/>
        <v>-12673.069158999948</v>
      </c>
      <c r="E47" s="88">
        <f t="shared" si="1"/>
        <v>98.998853031447481</v>
      </c>
      <c r="F47" s="40">
        <v>39419</v>
      </c>
      <c r="G47" s="40">
        <v>39879</v>
      </c>
      <c r="H47" s="32">
        <f t="shared" si="2"/>
        <v>-460</v>
      </c>
      <c r="I47" s="88">
        <f t="shared" si="3"/>
        <v>98.846510694851929</v>
      </c>
      <c r="J47" s="40">
        <v>1017925.9493</v>
      </c>
      <c r="K47" s="40">
        <v>980883.58250000188</v>
      </c>
      <c r="L47" s="32">
        <f t="shared" si="4"/>
        <v>37042.366799998097</v>
      </c>
      <c r="M47" s="89">
        <f t="shared" si="5"/>
        <v>103.77642846316047</v>
      </c>
      <c r="N47" s="40">
        <v>34251</v>
      </c>
      <c r="O47" s="40">
        <v>34439</v>
      </c>
      <c r="P47" s="32">
        <f t="shared" si="6"/>
        <v>-188</v>
      </c>
      <c r="Q47" s="91">
        <f t="shared" si="7"/>
        <v>99.454107262115627</v>
      </c>
      <c r="R47" s="41">
        <v>0.81227306905982899</v>
      </c>
      <c r="S47" s="41">
        <v>0.77487829727925861</v>
      </c>
      <c r="T47" s="34">
        <f t="shared" si="8"/>
        <v>3.7394771780570379E-2</v>
      </c>
      <c r="U47" s="41">
        <v>0.86889571019051703</v>
      </c>
      <c r="V47" s="46">
        <v>0.86358735200000003</v>
      </c>
      <c r="W47" s="34">
        <f t="shared" si="9"/>
        <v>5.3083581905170041E-3</v>
      </c>
      <c r="Y47" s="38"/>
    </row>
    <row r="48" spans="1:25" ht="10.35" customHeight="1" x14ac:dyDescent="0.2">
      <c r="J48" s="10"/>
      <c r="K48" s="10"/>
      <c r="L48" s="10"/>
      <c r="M48" s="10"/>
    </row>
    <row r="49" spans="1:23" ht="10.35" customHeight="1" x14ac:dyDescent="0.2">
      <c r="A49" s="27" t="s">
        <v>46</v>
      </c>
    </row>
    <row r="50" spans="1:23" ht="10.35" customHeight="1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0.35" customHeight="1" x14ac:dyDescent="0.2">
      <c r="A51" s="4" t="s">
        <v>33</v>
      </c>
      <c r="B51" s="2" t="s">
        <v>50</v>
      </c>
    </row>
    <row r="54" spans="1:23" ht="10.35" customHeight="1" x14ac:dyDescent="0.2">
      <c r="B54" s="26"/>
      <c r="C54" s="26"/>
      <c r="D54" s="26"/>
      <c r="E54" s="26"/>
    </row>
  </sheetData>
  <mergeCells count="13">
    <mergeCell ref="P3:Q3"/>
    <mergeCell ref="R3:S3"/>
    <mergeCell ref="U3:V3"/>
    <mergeCell ref="B2:F2"/>
    <mergeCell ref="J2:N2"/>
    <mergeCell ref="R2:U2"/>
    <mergeCell ref="D3:E3"/>
    <mergeCell ref="H3:I3"/>
    <mergeCell ref="B3:C3"/>
    <mergeCell ref="F3:G3"/>
    <mergeCell ref="J3:K3"/>
    <mergeCell ref="L3:M3"/>
    <mergeCell ref="N3:O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43"/>
  <sheetViews>
    <sheetView zoomScale="80" zoomScaleNormal="80" workbookViewId="0">
      <selection activeCell="E24" sqref="E24"/>
    </sheetView>
  </sheetViews>
  <sheetFormatPr baseColWidth="10" defaultRowHeight="15" x14ac:dyDescent="0.2"/>
  <cols>
    <col min="1" max="1" width="10.5" customWidth="1"/>
    <col min="3" max="3" width="7.296875" customWidth="1"/>
    <col min="4" max="4" width="8" customWidth="1"/>
    <col min="5" max="5" width="5.09765625" customWidth="1"/>
    <col min="6" max="6" width="5.5" customWidth="1"/>
    <col min="7" max="7" width="8.3984375" customWidth="1"/>
    <col min="8" max="8" width="6.69921875" customWidth="1"/>
    <col min="9" max="9" width="6.09765625" customWidth="1"/>
    <col min="10" max="10" width="6" customWidth="1"/>
    <col min="11" max="11" width="8" customWidth="1"/>
    <col min="12" max="12" width="6.69921875" customWidth="1"/>
    <col min="13" max="13" width="4.69921875" customWidth="1"/>
    <col min="14" max="14" width="4.8984375" customWidth="1"/>
    <col min="15" max="15" width="6.09765625" customWidth="1"/>
    <col min="16" max="16" width="8.69921875" customWidth="1"/>
    <col min="17" max="17" width="6.69921875" customWidth="1"/>
    <col min="18" max="18" width="7.09765625" customWidth="1"/>
  </cols>
  <sheetData>
    <row r="1" spans="1:19" x14ac:dyDescent="0.2">
      <c r="A1" t="s">
        <v>59</v>
      </c>
      <c r="Q1" s="49"/>
    </row>
    <row r="2" spans="1:19" ht="15.75" thickBot="1" x14ac:dyDescent="0.25">
      <c r="A2" s="50" t="s">
        <v>60</v>
      </c>
      <c r="B2" s="51" t="s">
        <v>61</v>
      </c>
      <c r="C2" s="52" t="s">
        <v>62</v>
      </c>
      <c r="D2" s="52">
        <v>2019</v>
      </c>
      <c r="E2" s="52"/>
      <c r="F2" s="52"/>
      <c r="G2" s="52" t="s">
        <v>63</v>
      </c>
      <c r="H2" s="52">
        <v>2019</v>
      </c>
      <c r="I2" s="52"/>
      <c r="J2" s="52"/>
      <c r="K2" s="52" t="s">
        <v>64</v>
      </c>
      <c r="L2" s="52">
        <v>2019</v>
      </c>
      <c r="M2" s="52"/>
      <c r="N2" s="52"/>
      <c r="O2" s="51" t="s">
        <v>65</v>
      </c>
      <c r="P2" s="76" t="s">
        <v>81</v>
      </c>
      <c r="Q2" s="77"/>
      <c r="R2" s="78"/>
    </row>
    <row r="3" spans="1:19" ht="15.75" thickBot="1" x14ac:dyDescent="0.25">
      <c r="A3" s="53" t="s">
        <v>66</v>
      </c>
      <c r="B3" s="54" t="s">
        <v>67</v>
      </c>
      <c r="C3" s="55">
        <v>9848</v>
      </c>
      <c r="D3" s="55">
        <v>9891</v>
      </c>
      <c r="E3" s="55">
        <f>C3-D3</f>
        <v>-43</v>
      </c>
      <c r="F3" s="55">
        <f>C3/D3*100</f>
        <v>99.565261348700844</v>
      </c>
      <c r="G3" s="55">
        <v>6954</v>
      </c>
      <c r="H3" s="55">
        <v>6903</v>
      </c>
      <c r="I3" s="55">
        <f>G3-H3</f>
        <v>51</v>
      </c>
      <c r="J3" s="83">
        <f>G3/H3*100</f>
        <v>100.73880921338549</v>
      </c>
      <c r="K3" s="56">
        <v>5703</v>
      </c>
      <c r="L3" s="56">
        <v>5639</v>
      </c>
      <c r="M3" s="56">
        <f>K3-L3</f>
        <v>64</v>
      </c>
      <c r="N3" s="56">
        <f>K3/L3*100</f>
        <v>101.1349530058521</v>
      </c>
      <c r="O3" s="56">
        <v>22505</v>
      </c>
      <c r="P3" s="72">
        <v>22433</v>
      </c>
      <c r="Q3" s="79">
        <f>O3-P3</f>
        <v>72</v>
      </c>
      <c r="R3" s="84">
        <f>O3/P3*100</f>
        <v>100.32095573485491</v>
      </c>
      <c r="S3" s="85" t="s">
        <v>82</v>
      </c>
    </row>
    <row r="4" spans="1:19" ht="15.75" thickBot="1" x14ac:dyDescent="0.25">
      <c r="A4" s="53" t="s">
        <v>68</v>
      </c>
      <c r="B4" s="54" t="s">
        <v>67</v>
      </c>
      <c r="C4" s="55">
        <v>384922.72940000001</v>
      </c>
      <c r="D4" s="55">
        <v>382167</v>
      </c>
      <c r="E4" s="55">
        <f>C4-D4</f>
        <v>2755.7294000000111</v>
      </c>
      <c r="F4" s="83">
        <f>C4/D4*100</f>
        <v>100.72107989439172</v>
      </c>
      <c r="G4" s="55">
        <v>215362.42969999899</v>
      </c>
      <c r="H4" s="55">
        <v>213134</v>
      </c>
      <c r="I4" s="55">
        <f t="shared" ref="I4:I24" si="0">G4-H4</f>
        <v>2228.4296999989892</v>
      </c>
      <c r="J4" s="83">
        <f t="shared" ref="J4:J24" si="1">G4/H4*100</f>
        <v>101.04555336079602</v>
      </c>
      <c r="K4" s="56">
        <v>131400.0306</v>
      </c>
      <c r="L4" s="56">
        <v>129974</v>
      </c>
      <c r="M4" s="56">
        <f t="shared" ref="M4:M24" si="2">K4-L4</f>
        <v>1426.0305999999982</v>
      </c>
      <c r="N4" s="83">
        <f t="shared" ref="N4:N24" si="3">K4/L4*100</f>
        <v>101.09716604859433</v>
      </c>
      <c r="O4" s="56">
        <v>731685.18969999906</v>
      </c>
      <c r="P4" s="72">
        <v>725275</v>
      </c>
      <c r="Q4" s="79">
        <f t="shared" ref="Q4:Q24" si="4">O4-P4</f>
        <v>6410.1896999990568</v>
      </c>
      <c r="R4" s="84">
        <f t="shared" ref="R4:R24" si="5">O4/P4*100</f>
        <v>100.8838288511253</v>
      </c>
    </row>
    <row r="5" spans="1:19" ht="15.75" thickBot="1" x14ac:dyDescent="0.25">
      <c r="A5" s="53" t="s">
        <v>69</v>
      </c>
      <c r="B5" s="54" t="s">
        <v>67</v>
      </c>
      <c r="C5" s="57">
        <v>39.086386007311098</v>
      </c>
      <c r="D5" s="57">
        <f>D4/D3</f>
        <v>38.637852593266608</v>
      </c>
      <c r="E5" s="55">
        <f t="shared" ref="E5:E24" si="6">C5-D5</f>
        <v>0.44853341404449054</v>
      </c>
      <c r="F5" s="83">
        <f t="shared" ref="F5:F24" si="7">C5/D5*100</f>
        <v>101.16086527573391</v>
      </c>
      <c r="G5" s="57">
        <v>30.9695757405809</v>
      </c>
      <c r="H5" s="57">
        <f>H4/H3</f>
        <v>30.87556135013762</v>
      </c>
      <c r="I5" s="55">
        <f t="shared" si="0"/>
        <v>9.401439044328086E-2</v>
      </c>
      <c r="J5" s="55">
        <f t="shared" si="1"/>
        <v>100.30449451388796</v>
      </c>
      <c r="K5" s="58">
        <v>23.040510362966899</v>
      </c>
      <c r="L5" s="58">
        <f>L4/L3</f>
        <v>23.049122184784537</v>
      </c>
      <c r="M5" s="56">
        <f t="shared" si="2"/>
        <v>-8.6118218176380879E-3</v>
      </c>
      <c r="N5" s="56">
        <f t="shared" si="3"/>
        <v>99.962637094165245</v>
      </c>
      <c r="O5" s="58">
        <v>32.512116849588899</v>
      </c>
      <c r="P5" s="80">
        <f>P4/P3</f>
        <v>32.330718138456739</v>
      </c>
      <c r="Q5" s="79">
        <f t="shared" si="4"/>
        <v>0.18139871113216088</v>
      </c>
      <c r="R5" s="82">
        <f t="shared" si="5"/>
        <v>100.56107232247462</v>
      </c>
    </row>
    <row r="6" spans="1:19" ht="15.75" thickBot="1" x14ac:dyDescent="0.25">
      <c r="A6" s="53" t="s">
        <v>70</v>
      </c>
      <c r="B6" s="54" t="s">
        <v>71</v>
      </c>
      <c r="C6" s="55">
        <v>4933.2819831437901</v>
      </c>
      <c r="D6" s="55">
        <f>47987596/D3</f>
        <v>4851.6425032858151</v>
      </c>
      <c r="E6" s="55">
        <f t="shared" si="6"/>
        <v>81.639479857974948</v>
      </c>
      <c r="F6" s="83">
        <f t="shared" si="7"/>
        <v>101.68271837429661</v>
      </c>
      <c r="G6" s="55">
        <v>3567.8592881794798</v>
      </c>
      <c r="H6" s="55">
        <v>3566</v>
      </c>
      <c r="I6" s="55">
        <f t="shared" si="0"/>
        <v>1.8592881794797904</v>
      </c>
      <c r="J6" s="55">
        <f t="shared" si="1"/>
        <v>100.05213932079305</v>
      </c>
      <c r="K6" s="56">
        <v>2322.73807469753</v>
      </c>
      <c r="L6" s="56">
        <v>2324</v>
      </c>
      <c r="M6" s="56">
        <f t="shared" si="2"/>
        <v>-1.2619253024699901</v>
      </c>
      <c r="N6" s="56">
        <f t="shared" si="3"/>
        <v>99.945700288189769</v>
      </c>
      <c r="O6" s="56">
        <v>3849.8302466118698</v>
      </c>
      <c r="P6" s="80">
        <f>85708628/P3</f>
        <v>3820.6494004368565</v>
      </c>
      <c r="Q6" s="79">
        <f t="shared" si="4"/>
        <v>29.180846175013357</v>
      </c>
      <c r="R6" s="82">
        <f t="shared" si="5"/>
        <v>100.76376665630917</v>
      </c>
    </row>
    <row r="7" spans="1:19" ht="15.75" thickBot="1" x14ac:dyDescent="0.25">
      <c r="A7" s="50" t="s">
        <v>72</v>
      </c>
      <c r="B7" s="50" t="s">
        <v>73</v>
      </c>
      <c r="C7" s="59">
        <v>48582.96097</v>
      </c>
      <c r="D7" s="59">
        <v>47988</v>
      </c>
      <c r="E7" s="55">
        <f t="shared" si="6"/>
        <v>594.96097000000009</v>
      </c>
      <c r="F7" s="55">
        <f t="shared" si="7"/>
        <v>101.23981197382679</v>
      </c>
      <c r="G7" s="59">
        <v>24810.8934900001</v>
      </c>
      <c r="H7" s="59">
        <v>24615</v>
      </c>
      <c r="I7" s="55">
        <f t="shared" si="0"/>
        <v>195.89349000010043</v>
      </c>
      <c r="J7" s="55">
        <f t="shared" si="1"/>
        <v>100.79582973796506</v>
      </c>
      <c r="K7" s="59">
        <v>13246.57524</v>
      </c>
      <c r="L7" s="59">
        <v>13106</v>
      </c>
      <c r="M7" s="56">
        <f t="shared" si="2"/>
        <v>140.57524000000012</v>
      </c>
      <c r="N7" s="56">
        <f t="shared" si="3"/>
        <v>101.07260216694644</v>
      </c>
      <c r="O7" s="59">
        <v>86640.429700000095</v>
      </c>
      <c r="P7" s="73">
        <v>85709</v>
      </c>
      <c r="Q7" s="79">
        <f t="shared" si="4"/>
        <v>931.42970000009518</v>
      </c>
      <c r="R7" s="82">
        <f t="shared" si="5"/>
        <v>101.08673499865837</v>
      </c>
    </row>
    <row r="8" spans="1:19" x14ac:dyDescent="0.2">
      <c r="E8" s="55"/>
      <c r="F8" s="55"/>
      <c r="I8" s="55"/>
      <c r="J8" s="55"/>
      <c r="M8" s="56"/>
      <c r="N8" s="56"/>
      <c r="P8" s="80"/>
      <c r="Q8" s="79"/>
      <c r="R8" s="82"/>
    </row>
    <row r="9" spans="1:19" x14ac:dyDescent="0.2">
      <c r="E9" s="55"/>
      <c r="F9" s="55"/>
      <c r="I9" s="55"/>
      <c r="J9" s="55"/>
      <c r="M9" s="56"/>
      <c r="N9" s="56"/>
      <c r="P9" s="80"/>
      <c r="Q9" s="79"/>
      <c r="R9" s="82"/>
    </row>
    <row r="10" spans="1:19" x14ac:dyDescent="0.2">
      <c r="A10" t="s">
        <v>74</v>
      </c>
      <c r="E10" s="55"/>
      <c r="F10" s="55"/>
      <c r="I10" s="55"/>
      <c r="J10" s="55"/>
      <c r="M10" s="56"/>
      <c r="N10" s="56"/>
      <c r="P10" s="80"/>
      <c r="Q10" s="79"/>
      <c r="R10" s="82"/>
    </row>
    <row r="11" spans="1:19" ht="15.75" thickBot="1" x14ac:dyDescent="0.25">
      <c r="A11" s="50" t="s">
        <v>60</v>
      </c>
      <c r="B11" s="51" t="s">
        <v>61</v>
      </c>
      <c r="C11" s="52" t="s">
        <v>62</v>
      </c>
      <c r="D11" s="52"/>
      <c r="E11" s="55"/>
      <c r="F11" s="55"/>
      <c r="G11" s="52" t="s">
        <v>63</v>
      </c>
      <c r="H11" s="52"/>
      <c r="I11" s="55"/>
      <c r="J11" s="55"/>
      <c r="K11" s="52" t="s">
        <v>64</v>
      </c>
      <c r="L11" s="52"/>
      <c r="M11" s="56"/>
      <c r="N11" s="56"/>
      <c r="O11" s="51" t="s">
        <v>65</v>
      </c>
      <c r="P11" s="80"/>
      <c r="Q11" s="79"/>
      <c r="R11" s="82"/>
    </row>
    <row r="12" spans="1:19" ht="15.75" thickBot="1" x14ac:dyDescent="0.25">
      <c r="A12" s="53" t="s">
        <v>66</v>
      </c>
      <c r="B12" s="54" t="s">
        <v>67</v>
      </c>
      <c r="C12" s="55">
        <v>1358</v>
      </c>
      <c r="D12" s="55">
        <v>1313</v>
      </c>
      <c r="E12" s="55">
        <f t="shared" si="6"/>
        <v>45</v>
      </c>
      <c r="F12" s="83">
        <f t="shared" si="7"/>
        <v>103.42726580350343</v>
      </c>
      <c r="G12" s="56">
        <v>1284</v>
      </c>
      <c r="H12" s="56">
        <v>1254</v>
      </c>
      <c r="I12" s="55">
        <f t="shared" si="0"/>
        <v>30</v>
      </c>
      <c r="J12" s="83">
        <f t="shared" si="1"/>
        <v>102.39234449760765</v>
      </c>
      <c r="K12" s="56">
        <v>2187</v>
      </c>
      <c r="L12" s="56">
        <v>2144</v>
      </c>
      <c r="M12" s="56">
        <f t="shared" si="2"/>
        <v>43</v>
      </c>
      <c r="N12" s="83">
        <f t="shared" si="3"/>
        <v>102.00559701492537</v>
      </c>
      <c r="O12" s="56">
        <v>4829</v>
      </c>
      <c r="P12" s="72">
        <v>4711</v>
      </c>
      <c r="Q12" s="79">
        <f t="shared" si="4"/>
        <v>118</v>
      </c>
      <c r="R12" s="84">
        <f t="shared" si="5"/>
        <v>102.50477605603905</v>
      </c>
    </row>
    <row r="13" spans="1:19" ht="15.75" thickBot="1" x14ac:dyDescent="0.25">
      <c r="A13" s="53" t="s">
        <v>68</v>
      </c>
      <c r="B13" s="54" t="s">
        <v>67</v>
      </c>
      <c r="C13" s="55">
        <v>38836.4205</v>
      </c>
      <c r="D13" s="55">
        <v>38034</v>
      </c>
      <c r="E13" s="55">
        <f t="shared" si="6"/>
        <v>802.42050000000017</v>
      </c>
      <c r="F13" s="55">
        <f>C13/D13*100</f>
        <v>102.10974522795394</v>
      </c>
      <c r="G13" s="56">
        <v>31645.9117999999</v>
      </c>
      <c r="H13" s="56">
        <v>30767</v>
      </c>
      <c r="I13" s="55">
        <f t="shared" si="0"/>
        <v>878.91179999989981</v>
      </c>
      <c r="J13" s="55">
        <f t="shared" si="1"/>
        <v>102.85667045860791</v>
      </c>
      <c r="K13" s="56">
        <v>45980.282600000101</v>
      </c>
      <c r="L13" s="56">
        <v>45184</v>
      </c>
      <c r="M13" s="56">
        <f t="shared" si="2"/>
        <v>796.2826000001005</v>
      </c>
      <c r="N13" s="56">
        <f t="shared" si="3"/>
        <v>101.76231099504271</v>
      </c>
      <c r="O13" s="56">
        <v>116462.6149</v>
      </c>
      <c r="P13" s="72">
        <v>113992</v>
      </c>
      <c r="Q13" s="79">
        <f t="shared" si="4"/>
        <v>2470.6149000000005</v>
      </c>
      <c r="R13" s="82">
        <f t="shared" si="5"/>
        <v>102.16735814794021</v>
      </c>
    </row>
    <row r="14" spans="1:19" ht="15.75" thickBot="1" x14ac:dyDescent="0.25">
      <c r="A14" s="53" t="s">
        <v>69</v>
      </c>
      <c r="B14" s="54" t="s">
        <v>67</v>
      </c>
      <c r="C14" s="57">
        <v>28.5982477908689</v>
      </c>
      <c r="D14" s="57">
        <v>28.97</v>
      </c>
      <c r="E14" s="55">
        <f t="shared" si="6"/>
        <v>-0.37175220913109897</v>
      </c>
      <c r="F14" s="86">
        <f t="shared" si="7"/>
        <v>98.716768349564717</v>
      </c>
      <c r="G14" s="58">
        <v>24.646348753893999</v>
      </c>
      <c r="H14" s="58">
        <v>24.53</v>
      </c>
      <c r="I14" s="55">
        <f t="shared" si="0"/>
        <v>0.11634875389399824</v>
      </c>
      <c r="J14" s="55">
        <f t="shared" si="1"/>
        <v>100.47431208273134</v>
      </c>
      <c r="K14" s="58">
        <v>21.024363328760899</v>
      </c>
      <c r="L14" s="58">
        <v>21.07</v>
      </c>
      <c r="M14" s="56">
        <f t="shared" si="2"/>
        <v>-4.5636671239101645E-2</v>
      </c>
      <c r="N14" s="56">
        <f t="shared" si="3"/>
        <v>99.783404502899373</v>
      </c>
      <c r="O14" s="58">
        <v>24.117335866639099</v>
      </c>
      <c r="P14" s="74">
        <v>24.2</v>
      </c>
      <c r="Q14" s="79">
        <f t="shared" si="4"/>
        <v>-8.2664133360900394E-2</v>
      </c>
      <c r="R14" s="87">
        <f t="shared" si="5"/>
        <v>99.658412672062397</v>
      </c>
    </row>
    <row r="15" spans="1:19" ht="15.75" thickBot="1" x14ac:dyDescent="0.25">
      <c r="A15" s="53" t="s">
        <v>70</v>
      </c>
      <c r="B15" s="54" t="s">
        <v>71</v>
      </c>
      <c r="C15" s="55">
        <v>3355.9313843888099</v>
      </c>
      <c r="D15" s="55">
        <v>3372</v>
      </c>
      <c r="E15" s="55">
        <f t="shared" si="6"/>
        <v>-16.068615611190125</v>
      </c>
      <c r="F15" s="55">
        <f t="shared" si="7"/>
        <v>99.523469287924371</v>
      </c>
      <c r="G15" s="56">
        <v>2747.6215654205598</v>
      </c>
      <c r="H15" s="56">
        <v>2718</v>
      </c>
      <c r="I15" s="55">
        <f t="shared" si="0"/>
        <v>29.621565420559818</v>
      </c>
      <c r="J15" s="83">
        <f t="shared" si="1"/>
        <v>101.0898294856718</v>
      </c>
      <c r="K15" s="56">
        <v>2039.11923182442</v>
      </c>
      <c r="L15" s="56">
        <v>2041</v>
      </c>
      <c r="M15" s="56">
        <f t="shared" si="2"/>
        <v>-1.8807681755799877</v>
      </c>
      <c r="N15" s="56">
        <f t="shared" si="3"/>
        <v>99.907850652837823</v>
      </c>
      <c r="O15" s="56">
        <v>2597.8162497411499</v>
      </c>
      <c r="P15" s="72">
        <v>2592</v>
      </c>
      <c r="Q15" s="79">
        <f t="shared" si="4"/>
        <v>5.8162497411499317</v>
      </c>
      <c r="R15" s="82">
        <f t="shared" si="5"/>
        <v>100.22439235112461</v>
      </c>
    </row>
    <row r="16" spans="1:19" ht="15.75" thickBot="1" x14ac:dyDescent="0.25">
      <c r="A16" s="50" t="s">
        <v>72</v>
      </c>
      <c r="B16" s="50" t="s">
        <v>73</v>
      </c>
      <c r="C16" s="59">
        <v>4557.3548199999996</v>
      </c>
      <c r="D16" s="59">
        <v>4427</v>
      </c>
      <c r="E16" s="55">
        <f t="shared" si="6"/>
        <v>130.35481999999956</v>
      </c>
      <c r="F16" s="83">
        <f>C16/D16*100</f>
        <v>102.94454077253219</v>
      </c>
      <c r="G16" s="59">
        <v>3527.9460899999999</v>
      </c>
      <c r="H16" s="59">
        <v>3409</v>
      </c>
      <c r="I16" s="55">
        <f t="shared" si="0"/>
        <v>118.94608999999991</v>
      </c>
      <c r="J16" s="83">
        <f t="shared" si="1"/>
        <v>103.48917835142271</v>
      </c>
      <c r="K16" s="59">
        <v>4459.5537599999998</v>
      </c>
      <c r="L16" s="59">
        <v>4376</v>
      </c>
      <c r="M16" s="56">
        <f t="shared" si="2"/>
        <v>83.553759999999784</v>
      </c>
      <c r="N16" s="83">
        <f t="shared" si="3"/>
        <v>101.90936380255941</v>
      </c>
      <c r="O16" s="59">
        <v>12544.854670000001</v>
      </c>
      <c r="P16" s="75">
        <v>12212</v>
      </c>
      <c r="Q16" s="79">
        <f t="shared" si="4"/>
        <v>332.85467000000062</v>
      </c>
      <c r="R16" s="84">
        <f t="shared" si="5"/>
        <v>102.72563601375697</v>
      </c>
    </row>
    <row r="17" spans="1:18" x14ac:dyDescent="0.2">
      <c r="E17" s="55"/>
      <c r="F17" s="55"/>
      <c r="I17" s="55"/>
      <c r="J17" s="55"/>
      <c r="M17" s="56"/>
      <c r="N17" s="56"/>
      <c r="P17" s="78"/>
      <c r="Q17" s="79"/>
      <c r="R17" s="82"/>
    </row>
    <row r="18" spans="1:18" x14ac:dyDescent="0.2">
      <c r="A18" t="s">
        <v>75</v>
      </c>
      <c r="E18" s="55"/>
      <c r="F18" s="55"/>
      <c r="I18" s="55"/>
      <c r="J18" s="55"/>
      <c r="M18" s="56"/>
      <c r="N18" s="56"/>
      <c r="P18" s="78"/>
      <c r="Q18" s="79"/>
      <c r="R18" s="82"/>
    </row>
    <row r="19" spans="1:18" ht="15.75" thickBot="1" x14ac:dyDescent="0.25">
      <c r="A19" s="50" t="s">
        <v>60</v>
      </c>
      <c r="B19" s="51" t="s">
        <v>61</v>
      </c>
      <c r="C19" s="52" t="s">
        <v>62</v>
      </c>
      <c r="D19" s="52"/>
      <c r="E19" s="55"/>
      <c r="F19" s="55"/>
      <c r="G19" s="52" t="s">
        <v>63</v>
      </c>
      <c r="H19" s="52"/>
      <c r="I19" s="55"/>
      <c r="J19" s="55"/>
      <c r="K19" s="52" t="s">
        <v>64</v>
      </c>
      <c r="L19" s="52"/>
      <c r="M19" s="56"/>
      <c r="N19" s="56"/>
      <c r="O19" s="51" t="s">
        <v>65</v>
      </c>
      <c r="P19" s="81"/>
      <c r="Q19" s="79"/>
      <c r="R19" s="82"/>
    </row>
    <row r="20" spans="1:18" ht="15.75" thickBot="1" x14ac:dyDescent="0.25">
      <c r="A20" s="53" t="s">
        <v>66</v>
      </c>
      <c r="B20" s="54" t="s">
        <v>67</v>
      </c>
      <c r="C20" s="61">
        <v>12521</v>
      </c>
      <c r="D20" s="61">
        <v>12613</v>
      </c>
      <c r="E20" s="55">
        <f t="shared" si="6"/>
        <v>-92</v>
      </c>
      <c r="F20" s="86">
        <f t="shared" si="7"/>
        <v>99.270593831760877</v>
      </c>
      <c r="G20" s="61">
        <v>10131</v>
      </c>
      <c r="H20" s="61">
        <v>10153</v>
      </c>
      <c r="I20" s="55">
        <f t="shared" si="0"/>
        <v>-22</v>
      </c>
      <c r="J20" s="55">
        <f t="shared" si="1"/>
        <v>99.783315276273015</v>
      </c>
      <c r="K20" s="56">
        <v>11591</v>
      </c>
      <c r="L20" s="56">
        <v>11662</v>
      </c>
      <c r="M20" s="56">
        <f t="shared" si="2"/>
        <v>-71</v>
      </c>
      <c r="N20" s="86">
        <f t="shared" si="3"/>
        <v>99.391185045446747</v>
      </c>
      <c r="O20" s="56">
        <v>34243</v>
      </c>
      <c r="P20" s="72">
        <v>34428</v>
      </c>
      <c r="Q20" s="79">
        <f t="shared" si="4"/>
        <v>-185</v>
      </c>
      <c r="R20" s="87">
        <f t="shared" si="5"/>
        <v>99.462646682932501</v>
      </c>
    </row>
    <row r="21" spans="1:18" ht="15.75" thickBot="1" x14ac:dyDescent="0.25">
      <c r="A21" s="53" t="s">
        <v>68</v>
      </c>
      <c r="B21" s="54" t="s">
        <v>67</v>
      </c>
      <c r="C21" s="61">
        <v>426240.08100000198</v>
      </c>
      <c r="D21" s="61">
        <v>425032</v>
      </c>
      <c r="E21" s="55">
        <f t="shared" si="6"/>
        <v>1208.0810000019846</v>
      </c>
      <c r="F21" s="55">
        <f t="shared" si="7"/>
        <v>100.28423295187233</v>
      </c>
      <c r="G21" s="61">
        <v>311128.9485</v>
      </c>
      <c r="H21" s="61">
        <v>309791</v>
      </c>
      <c r="I21" s="55">
        <f t="shared" si="0"/>
        <v>1337.9484999999986</v>
      </c>
      <c r="J21" s="55">
        <f t="shared" si="1"/>
        <v>100.43188746606585</v>
      </c>
      <c r="K21" s="56">
        <v>280534.06510000001</v>
      </c>
      <c r="L21" s="56">
        <v>281831</v>
      </c>
      <c r="M21" s="56">
        <f t="shared" si="2"/>
        <v>-1296.9348999999929</v>
      </c>
      <c r="N21" s="56">
        <f t="shared" si="3"/>
        <v>99.539818224396896</v>
      </c>
      <c r="O21" s="56">
        <v>1017903.0946</v>
      </c>
      <c r="P21" s="72">
        <v>1016654</v>
      </c>
      <c r="Q21" s="79">
        <f t="shared" si="4"/>
        <v>1249.0945999999531</v>
      </c>
      <c r="R21" s="82">
        <f t="shared" si="5"/>
        <v>100.12286329469022</v>
      </c>
    </row>
    <row r="22" spans="1:18" ht="15.75" thickBot="1" x14ac:dyDescent="0.25">
      <c r="A22" s="53" t="s">
        <v>69</v>
      </c>
      <c r="B22" s="54" t="s">
        <v>67</v>
      </c>
      <c r="C22" s="62">
        <v>34.0420158932994</v>
      </c>
      <c r="D22" s="62">
        <f>D21/D20</f>
        <v>33.69793070641402</v>
      </c>
      <c r="E22" s="55">
        <f t="shared" si="6"/>
        <v>0.34408518688537981</v>
      </c>
      <c r="F22" s="83">
        <f>C22/D22*100</f>
        <v>101.0210869916113</v>
      </c>
      <c r="G22" s="62">
        <v>30.7105861711578</v>
      </c>
      <c r="H22" s="62">
        <f>H21/H20</f>
        <v>30.51226238550182</v>
      </c>
      <c r="I22" s="55">
        <f t="shared" si="0"/>
        <v>0.19832378565597963</v>
      </c>
      <c r="J22" s="83">
        <f t="shared" si="1"/>
        <v>100.64998059845675</v>
      </c>
      <c r="K22" s="58">
        <v>24.202749124320601</v>
      </c>
      <c r="L22" s="58">
        <f>L21/L20</f>
        <v>24.166609500943235</v>
      </c>
      <c r="M22" s="56">
        <f t="shared" si="2"/>
        <v>3.6139623377366092E-2</v>
      </c>
      <c r="N22" s="56">
        <f t="shared" si="3"/>
        <v>100.14954362288991</v>
      </c>
      <c r="O22" s="58">
        <v>29.725873743538902</v>
      </c>
      <c r="P22" s="78">
        <f>P21/P20</f>
        <v>29.529859416753805</v>
      </c>
      <c r="Q22" s="79">
        <f t="shared" si="4"/>
        <v>0.19601432678509667</v>
      </c>
      <c r="R22" s="84">
        <f t="shared" si="5"/>
        <v>100.66378347427516</v>
      </c>
    </row>
    <row r="23" spans="1:18" ht="15.75" thickBot="1" x14ac:dyDescent="0.25">
      <c r="A23" s="53" t="s">
        <v>70</v>
      </c>
      <c r="B23" s="54" t="s">
        <v>71</v>
      </c>
      <c r="C23" s="61">
        <v>6691.6430780289202</v>
      </c>
      <c r="D23" s="61">
        <f>83452924/D20</f>
        <v>6616.4214699119957</v>
      </c>
      <c r="E23" s="55">
        <f t="shared" si="6"/>
        <v>75.221608116924472</v>
      </c>
      <c r="F23" s="83">
        <f t="shared" si="7"/>
        <v>101.13689263084271</v>
      </c>
      <c r="G23" s="61">
        <v>5919.7352117263799</v>
      </c>
      <c r="H23" s="61">
        <v>5884</v>
      </c>
      <c r="I23" s="55">
        <f t="shared" si="0"/>
        <v>35.73521172637993</v>
      </c>
      <c r="J23" s="83">
        <f t="shared" si="1"/>
        <v>100.60732854735519</v>
      </c>
      <c r="K23" s="56">
        <v>4619.3899982745397</v>
      </c>
      <c r="L23" s="56">
        <v>4615</v>
      </c>
      <c r="M23" s="56">
        <f t="shared" si="2"/>
        <v>4.389998274539721</v>
      </c>
      <c r="N23" s="56">
        <f t="shared" si="3"/>
        <v>100.09512455632805</v>
      </c>
      <c r="O23" s="56">
        <v>5761.8272312589497</v>
      </c>
      <c r="P23" s="78">
        <f>197011187/P20</f>
        <v>5722.4116126408735</v>
      </c>
      <c r="Q23" s="79">
        <f t="shared" si="4"/>
        <v>39.415618618076223</v>
      </c>
      <c r="R23" s="84">
        <f t="shared" si="5"/>
        <v>100.68879383879003</v>
      </c>
    </row>
    <row r="24" spans="1:18" ht="15.75" thickBot="1" x14ac:dyDescent="0.25">
      <c r="A24" s="50" t="s">
        <v>72</v>
      </c>
      <c r="B24" s="50" t="s">
        <v>73</v>
      </c>
      <c r="C24" s="63">
        <v>83786.062980000104</v>
      </c>
      <c r="D24" s="63">
        <v>83453</v>
      </c>
      <c r="E24" s="55">
        <f t="shared" si="6"/>
        <v>333.06298000010429</v>
      </c>
      <c r="F24" s="55">
        <f t="shared" si="7"/>
        <v>100.39910246486059</v>
      </c>
      <c r="G24" s="63">
        <v>59972.83743</v>
      </c>
      <c r="H24" s="63">
        <v>59735</v>
      </c>
      <c r="I24" s="55">
        <f t="shared" si="0"/>
        <v>237.83742999999959</v>
      </c>
      <c r="J24" s="55">
        <f t="shared" si="1"/>
        <v>100.39815423118775</v>
      </c>
      <c r="K24" s="59">
        <v>53543.349470000197</v>
      </c>
      <c r="L24" s="59">
        <v>53823</v>
      </c>
      <c r="M24" s="56">
        <f t="shared" si="2"/>
        <v>-279.65052999980253</v>
      </c>
      <c r="N24" s="56">
        <f t="shared" si="3"/>
        <v>99.480425598722093</v>
      </c>
      <c r="O24" s="59">
        <v>197302.24987999999</v>
      </c>
      <c r="P24" s="73">
        <v>197011</v>
      </c>
      <c r="Q24" s="79">
        <f t="shared" si="4"/>
        <v>291.24987999998848</v>
      </c>
      <c r="R24" s="82">
        <f t="shared" si="5"/>
        <v>100.14783432397176</v>
      </c>
    </row>
    <row r="27" spans="1:18" x14ac:dyDescent="0.2">
      <c r="O27" s="64"/>
      <c r="P27" s="64"/>
    </row>
    <row r="28" spans="1:18" x14ac:dyDescent="0.2">
      <c r="A28" t="s">
        <v>75</v>
      </c>
      <c r="Q28" s="49"/>
    </row>
    <row r="29" spans="1:18" x14ac:dyDescent="0.2">
      <c r="A29" s="65" t="s">
        <v>76</v>
      </c>
      <c r="B29" s="66" t="s">
        <v>61</v>
      </c>
      <c r="C29" s="66" t="s">
        <v>62</v>
      </c>
      <c r="D29" s="66"/>
      <c r="E29" s="66"/>
      <c r="F29" s="66"/>
      <c r="G29" s="66" t="s">
        <v>63</v>
      </c>
      <c r="H29" s="66"/>
      <c r="I29" s="66"/>
      <c r="J29" s="66"/>
      <c r="K29" s="67" t="s">
        <v>64</v>
      </c>
      <c r="L29" s="67"/>
      <c r="M29" s="67"/>
      <c r="N29" s="67"/>
      <c r="O29" s="66" t="s">
        <v>77</v>
      </c>
      <c r="Q29" s="60"/>
    </row>
    <row r="30" spans="1:18" x14ac:dyDescent="0.2">
      <c r="A30" s="68" t="s">
        <v>66</v>
      </c>
      <c r="B30" s="69" t="s">
        <v>67</v>
      </c>
      <c r="C30" s="55">
        <v>12521</v>
      </c>
      <c r="D30" s="55"/>
      <c r="E30" s="55"/>
      <c r="F30" s="55"/>
      <c r="G30" s="55">
        <v>10131</v>
      </c>
      <c r="H30" s="55"/>
      <c r="I30" s="55"/>
      <c r="J30" s="55"/>
      <c r="K30" s="61">
        <v>11591</v>
      </c>
      <c r="L30" s="61"/>
      <c r="M30" s="61"/>
      <c r="N30" s="61"/>
      <c r="O30" s="56">
        <v>34243</v>
      </c>
    </row>
    <row r="31" spans="1:18" x14ac:dyDescent="0.2">
      <c r="A31" s="68" t="s">
        <v>48</v>
      </c>
      <c r="B31" s="69" t="s">
        <v>67</v>
      </c>
      <c r="C31" s="55">
        <v>3537</v>
      </c>
      <c r="D31" s="55"/>
      <c r="E31" s="55"/>
      <c r="F31" s="55"/>
      <c r="G31" s="55">
        <v>4027</v>
      </c>
      <c r="H31" s="55"/>
      <c r="I31" s="55"/>
      <c r="J31" s="55"/>
      <c r="K31" s="61">
        <v>5322</v>
      </c>
      <c r="L31" s="61"/>
      <c r="M31" s="61"/>
      <c r="N31" s="61"/>
      <c r="O31" s="56">
        <v>12886</v>
      </c>
    </row>
    <row r="32" spans="1:18" x14ac:dyDescent="0.2">
      <c r="A32" s="68" t="s">
        <v>68</v>
      </c>
      <c r="B32" s="69" t="s">
        <v>67</v>
      </c>
      <c r="C32" s="55">
        <v>426240.08099997899</v>
      </c>
      <c r="D32" s="55"/>
      <c r="E32" s="55"/>
      <c r="F32" s="55"/>
      <c r="G32" s="55">
        <v>311128.94850001601</v>
      </c>
      <c r="H32" s="55"/>
      <c r="I32" s="55"/>
      <c r="J32" s="55"/>
      <c r="K32" s="61">
        <v>280534.06510002102</v>
      </c>
      <c r="L32" s="61"/>
      <c r="M32" s="61"/>
      <c r="N32" s="61"/>
      <c r="O32" s="56">
        <v>1017903.09460002</v>
      </c>
    </row>
    <row r="33" spans="1:17" x14ac:dyDescent="0.2">
      <c r="A33" s="68" t="s">
        <v>48</v>
      </c>
      <c r="B33" s="69" t="s">
        <v>67</v>
      </c>
      <c r="C33" s="55">
        <v>13848.798000000001</v>
      </c>
      <c r="D33" s="55"/>
      <c r="E33" s="55"/>
      <c r="F33" s="55"/>
      <c r="G33" s="55">
        <v>12811.953600000001</v>
      </c>
      <c r="H33" s="55"/>
      <c r="I33" s="55"/>
      <c r="J33" s="55"/>
      <c r="K33" s="61">
        <v>14211.643400000001</v>
      </c>
      <c r="L33" s="61"/>
      <c r="M33" s="61"/>
      <c r="N33" s="61"/>
      <c r="O33" s="56">
        <v>40872.394999999997</v>
      </c>
    </row>
    <row r="34" spans="1:17" ht="15.75" x14ac:dyDescent="0.25">
      <c r="A34" s="68" t="s">
        <v>69</v>
      </c>
      <c r="B34" s="69" t="s">
        <v>67</v>
      </c>
      <c r="C34" s="57">
        <v>34.042015893297602</v>
      </c>
      <c r="D34" s="57"/>
      <c r="E34" s="57"/>
      <c r="F34" s="57"/>
      <c r="G34" s="57">
        <v>30.710586171159399</v>
      </c>
      <c r="H34" s="57"/>
      <c r="I34" s="57"/>
      <c r="J34" s="57"/>
      <c r="K34" s="62">
        <v>24.202749124322398</v>
      </c>
      <c r="L34" s="62"/>
      <c r="M34" s="62"/>
      <c r="N34" s="62"/>
      <c r="O34" s="58">
        <v>29.725873743539299</v>
      </c>
      <c r="Q34" s="70"/>
    </row>
    <row r="35" spans="1:17" x14ac:dyDescent="0.2">
      <c r="A35" s="68" t="s">
        <v>48</v>
      </c>
      <c r="B35" s="69" t="s">
        <v>67</v>
      </c>
      <c r="C35" s="57">
        <v>3.9154079728583402</v>
      </c>
      <c r="D35" s="57"/>
      <c r="E35" s="57"/>
      <c r="F35" s="57"/>
      <c r="G35" s="57">
        <v>3.18151318599454</v>
      </c>
      <c r="H35" s="57"/>
      <c r="I35" s="57"/>
      <c r="J35" s="57"/>
      <c r="K35" s="57">
        <v>2.6703576475009401</v>
      </c>
      <c r="L35" s="57"/>
      <c r="M35" s="57"/>
      <c r="N35" s="57"/>
      <c r="O35" s="57">
        <v>3.1718450256091901</v>
      </c>
    </row>
    <row r="36" spans="1:17" x14ac:dyDescent="0.2">
      <c r="A36" s="68" t="s">
        <v>70</v>
      </c>
      <c r="B36" s="69" t="s">
        <v>71</v>
      </c>
      <c r="C36" s="55">
        <v>6691.6430780286501</v>
      </c>
      <c r="D36" s="55"/>
      <c r="E36" s="55"/>
      <c r="F36" s="55"/>
      <c r="G36" s="55">
        <v>5919.7352117261999</v>
      </c>
      <c r="H36" s="55"/>
      <c r="I36" s="55"/>
      <c r="J36" s="55"/>
      <c r="K36" s="61">
        <v>4619.3899982742496</v>
      </c>
      <c r="L36" s="61"/>
      <c r="M36" s="61"/>
      <c r="N36" s="61"/>
      <c r="O36" s="56">
        <v>5761.8272312586996</v>
      </c>
    </row>
    <row r="37" spans="1:17" x14ac:dyDescent="0.2">
      <c r="A37" s="68" t="s">
        <v>48</v>
      </c>
      <c r="B37" s="69" t="s">
        <v>71</v>
      </c>
      <c r="C37" s="55">
        <v>447.39621713316399</v>
      </c>
      <c r="D37" s="55"/>
      <c r="E37" s="55"/>
      <c r="F37" s="55"/>
      <c r="G37" s="55">
        <v>368.18472808542299</v>
      </c>
      <c r="H37" s="55"/>
      <c r="I37" s="55"/>
      <c r="J37" s="55"/>
      <c r="K37" s="61">
        <v>313.42367531003299</v>
      </c>
      <c r="L37" s="61"/>
      <c r="M37" s="61"/>
      <c r="N37" s="61"/>
      <c r="O37" s="56">
        <v>367.31034611205899</v>
      </c>
    </row>
    <row r="38" spans="1:17" x14ac:dyDescent="0.2">
      <c r="A38" s="65" t="s">
        <v>78</v>
      </c>
      <c r="B38" s="66" t="s">
        <v>79</v>
      </c>
      <c r="C38" s="59">
        <v>83786.062979996699</v>
      </c>
      <c r="D38" s="59"/>
      <c r="E38" s="59"/>
      <c r="F38" s="59"/>
      <c r="G38" s="59">
        <v>59972.837429998101</v>
      </c>
      <c r="H38" s="59"/>
      <c r="I38" s="59"/>
      <c r="J38" s="59"/>
      <c r="K38" s="63">
        <v>53543.3494699968</v>
      </c>
      <c r="L38" s="63"/>
      <c r="M38" s="63"/>
      <c r="N38" s="63"/>
      <c r="O38" s="59">
        <v>197302.24987999201</v>
      </c>
    </row>
    <row r="39" spans="1:17" x14ac:dyDescent="0.2">
      <c r="A39" s="65" t="s">
        <v>80</v>
      </c>
      <c r="B39" s="71"/>
      <c r="C39" s="59">
        <v>1582.4404199999999</v>
      </c>
      <c r="D39" s="59"/>
      <c r="E39" s="59"/>
      <c r="F39" s="59"/>
      <c r="G39" s="59">
        <v>1482.6799000000001</v>
      </c>
      <c r="H39" s="59"/>
      <c r="I39" s="59"/>
      <c r="J39" s="59"/>
      <c r="K39" s="63">
        <v>1668.0408</v>
      </c>
      <c r="L39" s="63"/>
      <c r="M39" s="63"/>
      <c r="N39" s="63"/>
      <c r="O39" s="59">
        <v>4733.1611199999898</v>
      </c>
    </row>
    <row r="43" spans="1:17" x14ac:dyDescent="0.2">
      <c r="O43" s="64">
        <f>O39+O38+O7</f>
        <v>288675.84069999208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36_AB20_statdz2019_anhaenge_tab_produktsys_iii_beteil_raus_2019_d"/>
    <f:field ref="objsubject" par="" edit="true" text=""/>
    <f:field ref="objcreatedby" par="" text="Karim Khadir, Lesan, BLW "/>
    <f:field ref="objcreatedat" par="" text="15.01.2020 15:37:20"/>
    <f:field ref="objchangedby" par="" text="Plattner, Jonas, BLW"/>
    <f:field ref="objmodifiedat" par="" text="07.04.2020 10:32:39"/>
    <f:field ref="doc_FSCFOLIO_1_1001_FieldDocumentNumber" par="" text=""/>
    <f:field ref="doc_FSCFOLIO_1_1001_FieldSubject" par="" edit="true" text=""/>
    <f:field ref="FSCFOLIO_1_1001_FieldCurrentUser" par="" text="BLW  Dominique Mahrer"/>
    <f:field ref="CCAPRECONFIG_15_1001_Objektname" par="" edit="true" text="36_AB20_statdz2019_anhaenge_tab_produktsys_iii_beteil_raus_2019_d"/>
    <f:field ref="CHPRECONFIG_1_1001_Objektname" par="" edit="true" text="36_AB20_statdz2019_anhaenge_tab_produktsys_iii_beteil_raus_201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Produktsys III Beteil raus 2019</vt:lpstr>
      <vt:lpstr>RAUS_Veränderungen</vt:lpstr>
      <vt:lpstr>Zonen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Bovigny-Ackermann Karin BLW</dc:creator>
  <cp:lastModifiedBy>Bovigny-Ackermann Karin BLW</cp:lastModifiedBy>
  <cp:lastPrinted>2017-10-17T08:08:27Z</cp:lastPrinted>
  <dcterms:created xsi:type="dcterms:W3CDTF">2015-10-03T05:56:34Z</dcterms:created>
  <dcterms:modified xsi:type="dcterms:W3CDTF">2021-12-09T13:17:11Z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2020-04-07T10:27:19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36_AB20_statdz2019_anhaenge_tab_produktsys_iii_beteil_raus_2019_d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*COO.2101.101.2.1606650*</vt:lpwstr>
  </property>
  <property fmtid="{D5CDD505-2E9C-101B-9397-08002B2CF9AE}" pid="78" name="FSC#COOELAK@1.1001:RefBarCode">
    <vt:lpwstr>*COO.2101.101.2.1603862*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dominique.mahrer@blw.admin.ch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032.1-00007/00008/00004/00001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COO.2101.101.2.1606650</vt:lpwstr>
  </property>
  <property fmtid="{D5CDD505-2E9C-101B-9397-08002B2CF9AE}" pid="124" name="FSC#FSCFOLIO@1.1001:docpropproject">
    <vt:lpwstr/>
  </property>
</Properties>
</file>