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heckCompatibility="1"/>
  <mc:AlternateContent xmlns:mc="http://schemas.openxmlformats.org/markup-compatibility/2006">
    <mc:Choice Requires="x15">
      <x15ac:absPath xmlns:x15ac="http://schemas.microsoft.com/office/spreadsheetml/2010/11/ac" url="C:\Users\U80712997\AppData\Local\rubicon\Acta Nova Client\Data\132147308\"/>
    </mc:Choice>
  </mc:AlternateContent>
  <bookViews>
    <workbookView xWindow="0" yWindow="435" windowWidth="28740" windowHeight="26955" tabRatio="500"/>
  </bookViews>
  <sheets>
    <sheet name="Tab52" sheetId="1" r:id="rId1"/>
    <sheet name="VA FP nach Ag min R20" sheetId="4" r:id="rId2"/>
    <sheet name="VA FP nach Ag min R19" sheetId="3" r:id="rId3"/>
  </sheets>
  <externalReferences>
    <externalReference r:id="rId4"/>
    <externalReference r:id="rId5"/>
    <externalReference r:id="rId6"/>
  </externalReferences>
  <definedNames>
    <definedName name="_xlnm.Print_Titles" localSheetId="2">'VA FP nach Ag min R19'!$3:$4</definedName>
    <definedName name="_xlnm.Print_Titles" localSheetId="1">'VA FP nach Ag min R20'!$4:$5</definedName>
    <definedName name="SAPCrosstab2" localSheetId="2">'VA FP nach Ag min R19'!$A$3:$P$281</definedName>
    <definedName name="SAPCrosstab2" localSheetId="1">'VA FP nach Ag min R20'!$A$4:$P$279</definedName>
    <definedName name="SAPCrosstab2">#REF!</definedName>
    <definedName name="SAPSprache" localSheetId="2">[1]Hilfstabelle!$H$2</definedName>
    <definedName name="SAPSprache" localSheetId="1">[2]Hilfstabelle!$H$2</definedName>
    <definedName name="SAPSprache">[3]Hilfstabelle!$H$2</definedName>
    <definedName name="Sprachtexte" localSheetId="2">[1]Hilfstabelle!$D$3:$G$103</definedName>
    <definedName name="Sprachtexte" localSheetId="1">[2]Hilfstabelle!$D$3:$G$103</definedName>
    <definedName name="Sprachtexte">[3]Hilfstabelle!$D$3:$G$103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K24" i="1" l="1"/>
  <c r="K23" i="1"/>
  <c r="K10" i="1"/>
  <c r="K9" i="1"/>
  <c r="K7" i="1"/>
  <c r="K16" i="1"/>
  <c r="K15" i="1"/>
  <c r="K13" i="1"/>
  <c r="K14" i="1"/>
  <c r="K8" i="1"/>
  <c r="K27" i="1"/>
  <c r="K28" i="1"/>
  <c r="K25" i="1"/>
  <c r="K22" i="1"/>
  <c r="K31" i="1"/>
  <c r="K30" i="1"/>
  <c r="C99" i="4"/>
  <c r="A2" i="4"/>
  <c r="A1" i="4"/>
  <c r="K29" i="1" l="1"/>
  <c r="K18" i="1"/>
  <c r="K17" i="1" s="1"/>
  <c r="K26" i="1"/>
  <c r="K12" i="1"/>
  <c r="K6" i="1"/>
  <c r="K21" i="1" l="1"/>
  <c r="K5" i="1"/>
  <c r="J31" i="1"/>
  <c r="K4" i="1" l="1"/>
  <c r="J24" i="1"/>
  <c r="J28" i="1"/>
  <c r="J11" i="1"/>
  <c r="J22" i="1"/>
  <c r="J27" i="1" l="1"/>
  <c r="J26" i="1"/>
  <c r="J25" i="1"/>
  <c r="J23" i="1"/>
  <c r="J18" i="1"/>
  <c r="J16" i="1"/>
  <c r="J15" i="1"/>
  <c r="J14" i="1"/>
  <c r="J13" i="1"/>
  <c r="J7" i="1"/>
  <c r="J10" i="1" l="1"/>
  <c r="J9" i="1"/>
  <c r="J8" i="1"/>
  <c r="J6" i="1" s="1"/>
  <c r="C99" i="3" l="1"/>
  <c r="J30" i="1" s="1"/>
  <c r="A1" i="3"/>
  <c r="J29" i="1" l="1"/>
  <c r="J21" i="1"/>
  <c r="J17" i="1"/>
  <c r="J12" i="1"/>
  <c r="J5" i="1" l="1"/>
  <c r="J4" i="1" s="1"/>
  <c r="I28" i="1"/>
  <c r="H28" i="1"/>
  <c r="H21" i="1"/>
  <c r="I24" i="1"/>
  <c r="I25" i="1"/>
  <c r="I21" i="1"/>
  <c r="I31" i="1"/>
  <c r="I9" i="1"/>
  <c r="I29" i="1"/>
  <c r="I17" i="1"/>
  <c r="I12" i="1"/>
  <c r="I6" i="1"/>
  <c r="I5" i="1"/>
  <c r="I4" i="1"/>
  <c r="H6" i="1"/>
  <c r="H12" i="1"/>
  <c r="H17" i="1"/>
  <c r="H29" i="1"/>
  <c r="H5" i="1"/>
  <c r="H4" i="1"/>
  <c r="G12" i="1"/>
  <c r="G31" i="1"/>
  <c r="G21" i="1"/>
  <c r="G6" i="1"/>
  <c r="G29" i="1"/>
  <c r="G17" i="1"/>
  <c r="G5" i="1"/>
  <c r="G4" i="1"/>
  <c r="F18" i="1"/>
  <c r="F17" i="1"/>
  <c r="F21" i="1"/>
  <c r="F6" i="1"/>
  <c r="F12" i="1"/>
  <c r="F5" i="1"/>
  <c r="F29" i="1"/>
</calcChain>
</file>

<file path=xl/sharedStrings.xml><?xml version="1.0" encoding="utf-8"?>
<sst xmlns="http://schemas.openxmlformats.org/spreadsheetml/2006/main" count="1195" uniqueCount="507">
  <si>
    <t>Anmerkung: Mit der Einführung des Neuen Rechnungsmodells (NRM) im Jahr 2007 erfolgte ein Systemwechsel in der Rechnungslegung des Bundes. Aufgrund dieses Strukturbruchs sind Vorjahresvergleiche nicht mehr möglich.</t>
    <phoneticPr fontId="3" type="noConversion"/>
  </si>
  <si>
    <t>Quellen: Staatsrechnung, BLW</t>
  </si>
  <si>
    <t>Ausgaben des Bundes für Landwirtschaft und Ernährung, in 1 000 Fr.</t>
    <phoneticPr fontId="3" type="noConversion"/>
  </si>
  <si>
    <t>Ausgabenbereich</t>
  </si>
  <si>
    <t>Aufgabengebiet Landwirtschaft und Ernährung</t>
  </si>
  <si>
    <t>Innerhalb Zahlungsrahmen</t>
  </si>
  <si>
    <t>Grundlagenverbesserung &amp; Soziale Begleitmassnahmen</t>
  </si>
  <si>
    <t>Strukturverbesserungen</t>
  </si>
  <si>
    <t>Investitionskredite</t>
  </si>
  <si>
    <t>Betriebshilfe</t>
  </si>
  <si>
    <t>Tierzucht und genetische Ressourcen</t>
  </si>
  <si>
    <t>Qualtitäts- und Absatzförderung</t>
  </si>
  <si>
    <t>Pflanzenbau</t>
  </si>
  <si>
    <t>Direktzahlungen</t>
  </si>
  <si>
    <t>Direktzahlungen Landwirtschaft</t>
  </si>
  <si>
    <t>Allgemeine Direktzahlungen</t>
  </si>
  <si>
    <t>Ökologische Direktzahlungen</t>
  </si>
  <si>
    <t>Ausserhalb Zahlungsrahmen</t>
  </si>
  <si>
    <t>Verwaltung</t>
  </si>
  <si>
    <t>Pflanzenschutz</t>
  </si>
  <si>
    <t>Gestüt (Agroscope)</t>
  </si>
  <si>
    <t>Landwirtschaftliche Verarbeitungsprodukte (EZV)</t>
  </si>
  <si>
    <t>Familienzulagen in der Landwirtschaft (BSV)</t>
  </si>
  <si>
    <t>Ausgaben ausserhalb der Landwirtschaft</t>
  </si>
  <si>
    <t>Forschung und Entwicklung Landwirtschaft</t>
  </si>
  <si>
    <t>Tiergesundheit</t>
  </si>
  <si>
    <t>FAO</t>
  </si>
  <si>
    <r>
      <t>Milchwirtschaft</t>
    </r>
    <r>
      <rPr>
        <vertAlign val="superscript"/>
        <sz val="8"/>
        <rFont val="Calibri"/>
        <family val="2"/>
      </rPr>
      <t>1)</t>
    </r>
  </si>
  <si>
    <r>
      <t>Viehwirtschaft</t>
    </r>
    <r>
      <rPr>
        <vertAlign val="superscript"/>
        <sz val="8"/>
        <rFont val="Calibri"/>
        <family val="2"/>
      </rPr>
      <t>1)</t>
    </r>
  </si>
  <si>
    <t>Rückerstattungen von Subventionen</t>
  </si>
  <si>
    <t>Landwirtschaftliches Beratungswesen</t>
  </si>
  <si>
    <t/>
  </si>
  <si>
    <t>R 2019</t>
  </si>
  <si>
    <t>VA 2020 nach K</t>
  </si>
  <si>
    <t>FP 2021 alt</t>
  </si>
  <si>
    <t>VA 2021 nach K</t>
  </si>
  <si>
    <t>∆ VA 2021 nach K
zu FP 2021 alt</t>
  </si>
  <si>
    <t>FP 2022 alt</t>
  </si>
  <si>
    <t>FP 2022</t>
  </si>
  <si>
    <t>∆ FP 2022
zu FP 2022 alt</t>
  </si>
  <si>
    <t>FP 2023 alt</t>
  </si>
  <si>
    <t>FP 2023</t>
  </si>
  <si>
    <t>∆ FP 2023
zu FP 2023 alt</t>
  </si>
  <si>
    <t>Kalkulierter FP 2024</t>
  </si>
  <si>
    <t>FP 2024</t>
  </si>
  <si>
    <t>∆ FP 2024
zu kalk. FP 2024</t>
  </si>
  <si>
    <t>Detailaufgabengebiet</t>
  </si>
  <si>
    <t>CHF</t>
  </si>
  <si>
    <t>0</t>
  </si>
  <si>
    <t>Aufgabenportfolio</t>
  </si>
  <si>
    <t>1</t>
  </si>
  <si>
    <t>Institutionelle und finanzielle Voraussetzungen</t>
  </si>
  <si>
    <t>1.1</t>
  </si>
  <si>
    <t>Unterstützung Legislative und Exekutive</t>
  </si>
  <si>
    <t>1000000</t>
  </si>
  <si>
    <t>Legislative</t>
  </si>
  <si>
    <t>1000100</t>
  </si>
  <si>
    <t>Exekutive</t>
  </si>
  <si>
    <t>1000200</t>
  </si>
  <si>
    <t>Stab Bundesrat</t>
  </si>
  <si>
    <t>1000300</t>
  </si>
  <si>
    <t>Departementsführung</t>
  </si>
  <si>
    <t>1.2</t>
  </si>
  <si>
    <t>Steuerpolitik</t>
  </si>
  <si>
    <t>1010000</t>
  </si>
  <si>
    <t>Steuern und Abgaben</t>
  </si>
  <si>
    <t>1.3</t>
  </si>
  <si>
    <t>Ressourcen- und Verwaltungssteuerung</t>
  </si>
  <si>
    <t>1010100</t>
  </si>
  <si>
    <t>Finanzen</t>
  </si>
  <si>
    <t>1020000</t>
  </si>
  <si>
    <t>Personalpolitik</t>
  </si>
  <si>
    <t>1020400</t>
  </si>
  <si>
    <t>Informatiksteuerung</t>
  </si>
  <si>
    <t>1.4</t>
  </si>
  <si>
    <t>Interne Dienstleistungen</t>
  </si>
  <si>
    <t>1020100</t>
  </si>
  <si>
    <t>Archivierung</t>
  </si>
  <si>
    <t>1020200</t>
  </si>
  <si>
    <t>Informatikdienstleistungen</t>
  </si>
  <si>
    <t>1020300</t>
  </si>
  <si>
    <t>Bauten und Logistik</t>
  </si>
  <si>
    <t>1020500</t>
  </si>
  <si>
    <t>Personaldienstleistungen</t>
  </si>
  <si>
    <t>1.5</t>
  </si>
  <si>
    <t>Auswertung und Erhebung von Daten</t>
  </si>
  <si>
    <t>1030000</t>
  </si>
  <si>
    <t>Statistik</t>
  </si>
  <si>
    <t>1030100</t>
  </si>
  <si>
    <t>Meteorologie</t>
  </si>
  <si>
    <t>1030200</t>
  </si>
  <si>
    <t>Landestopographie</t>
  </si>
  <si>
    <t>1.6</t>
  </si>
  <si>
    <t>Allgemeines Rechtswesen</t>
  </si>
  <si>
    <t>1130000</t>
  </si>
  <si>
    <t>1.7</t>
  </si>
  <si>
    <t>Gerichte und Strafverfolgung</t>
  </si>
  <si>
    <t>1110000</t>
  </si>
  <si>
    <t>Bundesgerichte</t>
  </si>
  <si>
    <t>1110200</t>
  </si>
  <si>
    <t>Übrige Gerichte (Rechtsprechung)</t>
  </si>
  <si>
    <t>1110300</t>
  </si>
  <si>
    <t>Strafverfolgung</t>
  </si>
  <si>
    <t>3</t>
  </si>
  <si>
    <t>Beziehungen zum Ausland - Internationale Zusammenarbeit</t>
  </si>
  <si>
    <t>3.1</t>
  </si>
  <si>
    <t>Politische Beziehungen</t>
  </si>
  <si>
    <t>1200000</t>
  </si>
  <si>
    <t>Beiträge an internationale Organisationen</t>
  </si>
  <si>
    <t>1200100</t>
  </si>
  <si>
    <t>Übrige politische Beziehungen</t>
  </si>
  <si>
    <t>3.2</t>
  </si>
  <si>
    <t>Entwicklungshilfe (Süd- und Ostländer)</t>
  </si>
  <si>
    <t>1210000</t>
  </si>
  <si>
    <t>Friedens- und Sicherheitsförderung</t>
  </si>
  <si>
    <t>1230000</t>
  </si>
  <si>
    <t>Technische Zusammenarbeit und Finanzhilfe</t>
  </si>
  <si>
    <t>1230100</t>
  </si>
  <si>
    <t>Humanitäre und Nahrungsmittelhilfe</t>
  </si>
  <si>
    <t>1230200</t>
  </si>
  <si>
    <t>Wirtschaftliche Entwicklungszusammenarbeit</t>
  </si>
  <si>
    <t>1230300</t>
  </si>
  <si>
    <t>Kapitalbeteiligungen an regionalen Entwicklungsbanken</t>
  </si>
  <si>
    <t>1230400</t>
  </si>
  <si>
    <t>Übrige Beiträge an multilaterale Organisationen</t>
  </si>
  <si>
    <t>3.3</t>
  </si>
  <si>
    <t>Wirtschaftliche Beziehungen</t>
  </si>
  <si>
    <t>1220000</t>
  </si>
  <si>
    <t>1220100</t>
  </si>
  <si>
    <t>Übrige wirtschaftliche Beziehungen</t>
  </si>
  <si>
    <t>4</t>
  </si>
  <si>
    <t>Sicherheit</t>
  </si>
  <si>
    <t>4.1</t>
  </si>
  <si>
    <t>Militärische Landesverteidigung</t>
  </si>
  <si>
    <t>1500000</t>
  </si>
  <si>
    <t>Führung</t>
  </si>
  <si>
    <t>1500100</t>
  </si>
  <si>
    <t>Ausbildung</t>
  </si>
  <si>
    <t>1500200</t>
  </si>
  <si>
    <t>Einsatz</t>
  </si>
  <si>
    <t>1500300</t>
  </si>
  <si>
    <t>Logistik</t>
  </si>
  <si>
    <t>1500400</t>
  </si>
  <si>
    <t>Materialbeschaffung</t>
  </si>
  <si>
    <t>1520000</t>
  </si>
  <si>
    <t>Internationale militärische Kooperation, Friedenserhaltung</t>
  </si>
  <si>
    <t>4.2</t>
  </si>
  <si>
    <t>Bevölkerungsschutz und Zivildienst</t>
  </si>
  <si>
    <t>1040000</t>
  </si>
  <si>
    <t>Zivildienst</t>
  </si>
  <si>
    <t>1510000</t>
  </si>
  <si>
    <t>Bevölkerungsschutz</t>
  </si>
  <si>
    <t>4.3</t>
  </si>
  <si>
    <t>Polizei, Strafvollzug, Nachrichtendienst</t>
  </si>
  <si>
    <t>1100000</t>
  </si>
  <si>
    <t>Polizeidienste und Nachrichtendienst</t>
  </si>
  <si>
    <t>1120000</t>
  </si>
  <si>
    <t>Straf- und Massnahmenvollzug</t>
  </si>
  <si>
    <t>1120100</t>
  </si>
  <si>
    <t>Übriger Strafvollzug</t>
  </si>
  <si>
    <t>4.4</t>
  </si>
  <si>
    <t>Grenzkontrollen</t>
  </si>
  <si>
    <t>1100100</t>
  </si>
  <si>
    <t>5</t>
  </si>
  <si>
    <t>Bildung und Forschung</t>
  </si>
  <si>
    <t>5.1</t>
  </si>
  <si>
    <t>Berufsbildung</t>
  </si>
  <si>
    <t>2000000</t>
  </si>
  <si>
    <t>Berufliche Grundbildung</t>
  </si>
  <si>
    <t>2000100</t>
  </si>
  <si>
    <t>Höhere Berufsbildung</t>
  </si>
  <si>
    <t>5.2</t>
  </si>
  <si>
    <t>Hochschulen</t>
  </si>
  <si>
    <t>2010000</t>
  </si>
  <si>
    <t>Bundeshochschulen</t>
  </si>
  <si>
    <t>2010100</t>
  </si>
  <si>
    <t>Kantonale Hochschulen</t>
  </si>
  <si>
    <t>2010200</t>
  </si>
  <si>
    <t>Fachhochschulen</t>
  </si>
  <si>
    <t>5.3</t>
  </si>
  <si>
    <t>Grundlagenforschung</t>
  </si>
  <si>
    <t>2060000</t>
  </si>
  <si>
    <t>5.4</t>
  </si>
  <si>
    <t>Angewandte Forschung</t>
  </si>
  <si>
    <t>2050000</t>
  </si>
  <si>
    <t>F&amp;E Institutionelle und finanzielle Voraussetzungen</t>
  </si>
  <si>
    <t>2050050</t>
  </si>
  <si>
    <t>F&amp;E Beziehungen zum Ausland</t>
  </si>
  <si>
    <t>2050150</t>
  </si>
  <si>
    <t>F&amp;E Sicherheit</t>
  </si>
  <si>
    <t>2050200</t>
  </si>
  <si>
    <t>F&amp;E Bildung und Forschung</t>
  </si>
  <si>
    <t>2050250</t>
  </si>
  <si>
    <t>F&amp;E Kultur und Freizeit</t>
  </si>
  <si>
    <t>2050300</t>
  </si>
  <si>
    <t>F&amp;E Gesundheit</t>
  </si>
  <si>
    <t>2050350</t>
  </si>
  <si>
    <t>F&amp;E Soziale Wohlfahrt</t>
  </si>
  <si>
    <t>2050400</t>
  </si>
  <si>
    <t>F&amp;E Verkehr</t>
  </si>
  <si>
    <t>2050450</t>
  </si>
  <si>
    <t>F&amp;E Umweltschutz und Raumordnung</t>
  </si>
  <si>
    <t>2050500</t>
  </si>
  <si>
    <t>F&amp;E Landwirtschaft</t>
  </si>
  <si>
    <t>1057/A202.0129</t>
  </si>
  <si>
    <t>Lehrstellen, Hochschulpraktika, Integration</t>
  </si>
  <si>
    <t>1057/A202.0130</t>
  </si>
  <si>
    <t>Lohnmassnahmen</t>
  </si>
  <si>
    <t>1057/A202.0131</t>
  </si>
  <si>
    <t>Ausgleich Arbeitgeberbeiträge</t>
  </si>
  <si>
    <t>1057/A202.0132</t>
  </si>
  <si>
    <t>Arbeitgeberleistungen und vorzeitige Pensionierungen</t>
  </si>
  <si>
    <t>1057/A202.0133</t>
  </si>
  <si>
    <t>Übriger Personalaufwand zentral</t>
  </si>
  <si>
    <t>1059/A231.0181</t>
  </si>
  <si>
    <t>Finanzierungsbeitrag an ETH-Bereich</t>
  </si>
  <si>
    <t>1059/A231.0182</t>
  </si>
  <si>
    <t>Beitrag an Unterbringung ETH-Bereich</t>
  </si>
  <si>
    <t>1062/A231.0225</t>
  </si>
  <si>
    <t>Forschungsbeiträge</t>
  </si>
  <si>
    <t>1065/A200.0001</t>
  </si>
  <si>
    <t>Funktionsaufwand (Globalbudget)</t>
  </si>
  <si>
    <t>1071/A231.0252</t>
  </si>
  <si>
    <t>1086/A202.0134</t>
  </si>
  <si>
    <t>Investitionen ETH-Bauten</t>
  </si>
  <si>
    <t>1131/A231.0276</t>
  </si>
  <si>
    <t>EU-Forschungsprogramme</t>
  </si>
  <si>
    <t>1131/A231.0288</t>
  </si>
  <si>
    <t>Provisorische Zuteilung Wachstum BFI</t>
  </si>
  <si>
    <t>1131/A231.0392</t>
  </si>
  <si>
    <t>Provisorische Zuteilung Wachstum BFI EU-Programme</t>
  </si>
  <si>
    <t>2050550</t>
  </si>
  <si>
    <t>F&amp;E Wirtschaft</t>
  </si>
  <si>
    <t>5.5</t>
  </si>
  <si>
    <t>Übriges Bildungswesen</t>
  </si>
  <si>
    <t>2020000</t>
  </si>
  <si>
    <t>Volksschulen</t>
  </si>
  <si>
    <t>2020100</t>
  </si>
  <si>
    <t>Maturitätsschulen</t>
  </si>
  <si>
    <t>2020300</t>
  </si>
  <si>
    <t>6</t>
  </si>
  <si>
    <t>Kultur und Freizeit</t>
  </si>
  <si>
    <t>6.1</t>
  </si>
  <si>
    <t>Kulturerhaltung</t>
  </si>
  <si>
    <t>3000100</t>
  </si>
  <si>
    <t>Museen</t>
  </si>
  <si>
    <t>3000200</t>
  </si>
  <si>
    <t>Denkmal- und Heimatschutz</t>
  </si>
  <si>
    <t>6.2</t>
  </si>
  <si>
    <t>Kulturförderung</t>
  </si>
  <si>
    <t>3010000</t>
  </si>
  <si>
    <t>Kulturförderung allgemein</t>
  </si>
  <si>
    <t>3010100</t>
  </si>
  <si>
    <t>Kulturförderung Film und Kino</t>
  </si>
  <si>
    <t>6.3</t>
  </si>
  <si>
    <t>Sport</t>
  </si>
  <si>
    <t>3030000</t>
  </si>
  <si>
    <t>6.4</t>
  </si>
  <si>
    <t>Medienpolitik</t>
  </si>
  <si>
    <t>3020000</t>
  </si>
  <si>
    <t>Massenmedien</t>
  </si>
  <si>
    <t>7</t>
  </si>
  <si>
    <t>Gesundheit</t>
  </si>
  <si>
    <t>7.1</t>
  </si>
  <si>
    <t>4010000</t>
  </si>
  <si>
    <t>Krankheitsbekämpfung, Prävention</t>
  </si>
  <si>
    <t>4010100</t>
  </si>
  <si>
    <t>Lebensmittelsicherheit</t>
  </si>
  <si>
    <t>4010200</t>
  </si>
  <si>
    <t>8</t>
  </si>
  <si>
    <t>Soziale Wohlfahrt</t>
  </si>
  <si>
    <t>8.1</t>
  </si>
  <si>
    <t>Altersversicherung</t>
  </si>
  <si>
    <t>5010000</t>
  </si>
  <si>
    <t>8.2</t>
  </si>
  <si>
    <t>Invalidenversicherung</t>
  </si>
  <si>
    <t>5020000</t>
  </si>
  <si>
    <t>8.3</t>
  </si>
  <si>
    <t>Krankenversicherung</t>
  </si>
  <si>
    <t>5000000</t>
  </si>
  <si>
    <t>5000100</t>
  </si>
  <si>
    <t>Unfallversicherung</t>
  </si>
  <si>
    <t>8.4</t>
  </si>
  <si>
    <t>Ergänzungsleistungen</t>
  </si>
  <si>
    <t>5030000</t>
  </si>
  <si>
    <t>Ergänzungsleistungen AHV</t>
  </si>
  <si>
    <t>5030100</t>
  </si>
  <si>
    <t>Ergänzungsleistungen IV</t>
  </si>
  <si>
    <t>8.5</t>
  </si>
  <si>
    <t>Militärversicherung</t>
  </si>
  <si>
    <t>5040000</t>
  </si>
  <si>
    <t>8.6</t>
  </si>
  <si>
    <t>Arbeitslosenversicherung / Arbeitsvermittlung</t>
  </si>
  <si>
    <t>5050000</t>
  </si>
  <si>
    <t>Arbeitslosenversicherung</t>
  </si>
  <si>
    <t>5050100</t>
  </si>
  <si>
    <t>Arbeitsvermittlung</t>
  </si>
  <si>
    <t>8.7</t>
  </si>
  <si>
    <t>Sozialer Wohnungsbau / Wohnbauförderung</t>
  </si>
  <si>
    <t>5070000</t>
  </si>
  <si>
    <t>Sozialer Wohnungsbau</t>
  </si>
  <si>
    <t>5070100</t>
  </si>
  <si>
    <t>Allgemeiner Wohnungsbau</t>
  </si>
  <si>
    <t>8.8</t>
  </si>
  <si>
    <t>Migration</t>
  </si>
  <si>
    <t>5060000</t>
  </si>
  <si>
    <t>Asyl- und Flüchtlingspolitik</t>
  </si>
  <si>
    <t>5060100</t>
  </si>
  <si>
    <t>Ausländerpolitik, Integrationsmassnahmen</t>
  </si>
  <si>
    <t>8.9</t>
  </si>
  <si>
    <t>Familienpolitik, Gleichstellung</t>
  </si>
  <si>
    <t>5080000</t>
  </si>
  <si>
    <t>Familien- und Kinder- und Jugendpolitik</t>
  </si>
  <si>
    <t>5080100</t>
  </si>
  <si>
    <t>Auslandschweizerhilfe</t>
  </si>
  <si>
    <t>5080200</t>
  </si>
  <si>
    <t>Übrige Sozialhilfe</t>
  </si>
  <si>
    <t>5080300</t>
  </si>
  <si>
    <t>Gleichstellung</t>
  </si>
  <si>
    <t>9</t>
  </si>
  <si>
    <t>Verkehr</t>
  </si>
  <si>
    <t>9.1</t>
  </si>
  <si>
    <t>Strassenverkehr</t>
  </si>
  <si>
    <t>6000000</t>
  </si>
  <si>
    <t>Nationalstrassen (Bau/Unterhalt/Betrieb)</t>
  </si>
  <si>
    <t>6000100</t>
  </si>
  <si>
    <t>Hauptstrassen</t>
  </si>
  <si>
    <t>6000200</t>
  </si>
  <si>
    <t>Übrige Strassen</t>
  </si>
  <si>
    <t>6000500</t>
  </si>
  <si>
    <t>Nichtwerkgebundene Beiträge</t>
  </si>
  <si>
    <t>9.2</t>
  </si>
  <si>
    <t>Schienenverkehr und öffentlicher Verkehr</t>
  </si>
  <si>
    <t>6010000</t>
  </si>
  <si>
    <t>Bahninfrastruktur (Bau/Unterhalt/Betrieb)</t>
  </si>
  <si>
    <t>6010100</t>
  </si>
  <si>
    <t>Abgeltung regionaler Personenverkehr</t>
  </si>
  <si>
    <t>6010300</t>
  </si>
  <si>
    <t>Güterverkehrsverlagerung</t>
  </si>
  <si>
    <t>6010400</t>
  </si>
  <si>
    <t>Übriger öffentlicher Verkehr</t>
  </si>
  <si>
    <t>6020000</t>
  </si>
  <si>
    <t>Schifffahrt</t>
  </si>
  <si>
    <t>9.3</t>
  </si>
  <si>
    <t>Luftfahrt</t>
  </si>
  <si>
    <t>6030000</t>
  </si>
  <si>
    <t>Luftfahrtentwicklung</t>
  </si>
  <si>
    <t>6030100</t>
  </si>
  <si>
    <t>Luftfahrtsicherheit</t>
  </si>
  <si>
    <t>10</t>
  </si>
  <si>
    <t>Umwelt und Raumordnung</t>
  </si>
  <si>
    <t>10.1</t>
  </si>
  <si>
    <t>Umwelt</t>
  </si>
  <si>
    <t>7010000</t>
  </si>
  <si>
    <t>Abwasserbeseitigung</t>
  </si>
  <si>
    <t>7010100</t>
  </si>
  <si>
    <t>Abfallbeseitigung</t>
  </si>
  <si>
    <t>7010200</t>
  </si>
  <si>
    <t>Luftreinhaltung</t>
  </si>
  <si>
    <t>7010300</t>
  </si>
  <si>
    <t>Lärmbekämpfung</t>
  </si>
  <si>
    <t>7010400</t>
  </si>
  <si>
    <t>Übrige Umwelt</t>
  </si>
  <si>
    <t>10.2</t>
  </si>
  <si>
    <t>Schutz vor Naturgefahren</t>
  </si>
  <si>
    <t>7020000</t>
  </si>
  <si>
    <t>Gewässerverbauungen</t>
  </si>
  <si>
    <t>7030000</t>
  </si>
  <si>
    <t>Schutzwald und Verbauungen</t>
  </si>
  <si>
    <t>8500000</t>
  </si>
  <si>
    <t>Waldwirtschaft</t>
  </si>
  <si>
    <t>10.3</t>
  </si>
  <si>
    <t>Naturschutz</t>
  </si>
  <si>
    <t>7040000</t>
  </si>
  <si>
    <t>7040100</t>
  </si>
  <si>
    <t>Jagd und Fischerei</t>
  </si>
  <si>
    <t>10.4</t>
  </si>
  <si>
    <t>Raumordnung</t>
  </si>
  <si>
    <t>7050000</t>
  </si>
  <si>
    <t>11</t>
  </si>
  <si>
    <t>Landwirtschaft und Ernährung</t>
  </si>
  <si>
    <t>11.1</t>
  </si>
  <si>
    <t>8000000</t>
  </si>
  <si>
    <t>8000100</t>
  </si>
  <si>
    <t>Beratung</t>
  </si>
  <si>
    <t>8000200</t>
  </si>
  <si>
    <t>Vollzug und Kontrolle</t>
  </si>
  <si>
    <t>8010000</t>
  </si>
  <si>
    <t>8010100</t>
  </si>
  <si>
    <t>Zuchtverbesserungen</t>
  </si>
  <si>
    <t>8010200</t>
  </si>
  <si>
    <t>8020100</t>
  </si>
  <si>
    <t>Milchwirtschaft</t>
  </si>
  <si>
    <t>8020200</t>
  </si>
  <si>
    <t>Viehwirtschaftliche Produktion</t>
  </si>
  <si>
    <t>8020300</t>
  </si>
  <si>
    <t>8020500</t>
  </si>
  <si>
    <t>Übrige Marktstützung</t>
  </si>
  <si>
    <t>8030000</t>
  </si>
  <si>
    <t>8030100</t>
  </si>
  <si>
    <t>Soziale Massnahmen</t>
  </si>
  <si>
    <t>12</t>
  </si>
  <si>
    <t>Wirtschaft</t>
  </si>
  <si>
    <t>12.1</t>
  </si>
  <si>
    <t>Wirtschaftsordnung</t>
  </si>
  <si>
    <t>8510000</t>
  </si>
  <si>
    <t>Wettbewerbsordnung</t>
  </si>
  <si>
    <t>8510100</t>
  </si>
  <si>
    <t>Finanzmarktordnung</t>
  </si>
  <si>
    <t>8510200</t>
  </si>
  <si>
    <t>Post- und Fernmeldewesen</t>
  </si>
  <si>
    <t>8510300</t>
  </si>
  <si>
    <t>Strom- und Gasmarktordnung</t>
  </si>
  <si>
    <t>8510400</t>
  </si>
  <si>
    <t>Spielbankenordnung</t>
  </si>
  <si>
    <t>8510500</t>
  </si>
  <si>
    <t>Arbeitsbedingungen und Arbeitnehmerschutz</t>
  </si>
  <si>
    <t>12.2</t>
  </si>
  <si>
    <t>Standortförd., Regionalpolitik, wirtsch. Landesversorgung</t>
  </si>
  <si>
    <t>8520000</t>
  </si>
  <si>
    <t>Regionalpolitik</t>
  </si>
  <si>
    <t>8520100</t>
  </si>
  <si>
    <t>Landeskommunikation</t>
  </si>
  <si>
    <t>8520200</t>
  </si>
  <si>
    <t>Exportförderung</t>
  </si>
  <si>
    <t>8520300</t>
  </si>
  <si>
    <t>Wirtschaftliche Landesversorgung</t>
  </si>
  <si>
    <t>8520400</t>
  </si>
  <si>
    <t>Übrige Standortförderung und Regionalpolitik</t>
  </si>
  <si>
    <t>12.3</t>
  </si>
  <si>
    <t>Energie</t>
  </si>
  <si>
    <t>8530300</t>
  </si>
  <si>
    <t>13</t>
  </si>
  <si>
    <t>Finanzen und Steuern</t>
  </si>
  <si>
    <t>13.1</t>
  </si>
  <si>
    <t>Anteile an Bundeseinnahmen</t>
  </si>
  <si>
    <t>9000000</t>
  </si>
  <si>
    <t>9090000</t>
  </si>
  <si>
    <t>Fiskalerträge</t>
  </si>
  <si>
    <t>13.2</t>
  </si>
  <si>
    <t>Geldbeschaffung, Vermögens- und Schuldenverwaltung</t>
  </si>
  <si>
    <t>9010000</t>
  </si>
  <si>
    <t>Zinsen</t>
  </si>
  <si>
    <t>9010100</t>
  </si>
  <si>
    <t>Emissionskosten</t>
  </si>
  <si>
    <t>13.3</t>
  </si>
  <si>
    <t>Finanzausgleich</t>
  </si>
  <si>
    <t>9000500</t>
  </si>
  <si>
    <t>1062/A200.0001</t>
  </si>
  <si>
    <t>1062/A231.0224</t>
  </si>
  <si>
    <t>1062/A235.0102</t>
  </si>
  <si>
    <t>Investitionskredite Landwirtschaft</t>
  </si>
  <si>
    <t>1062/A236.0105</t>
  </si>
  <si>
    <t>Landwirtschaftliche Strukturverbesserungen</t>
  </si>
  <si>
    <t>1062/E130.0104</t>
  </si>
  <si>
    <t>Rückerstattung von Subventionen</t>
  </si>
  <si>
    <t>1062/A231.0228</t>
  </si>
  <si>
    <t>Pflanzen- und Tierzucht</t>
  </si>
  <si>
    <t>1062/A231.0226</t>
  </si>
  <si>
    <t>Bekämpfungsmassnahmen</t>
  </si>
  <si>
    <t>1062/A231.0230</t>
  </si>
  <si>
    <t>Zulagen Milchwirtschaft</t>
  </si>
  <si>
    <t>1062/A231.0231</t>
  </si>
  <si>
    <t>Beihilfen Viehwirtschaft</t>
  </si>
  <si>
    <t>1062/E100.0001</t>
  </si>
  <si>
    <t>Funktionsertrag (Globalbudget)</t>
  </si>
  <si>
    <t>1062/A231.0232</t>
  </si>
  <si>
    <t>Beihilfen Pflanzenbau</t>
  </si>
  <si>
    <t>1062/A231.0382</t>
  </si>
  <si>
    <t>Getreidezulage</t>
  </si>
  <si>
    <t>1053/A231.0173</t>
  </si>
  <si>
    <t>Ausfuhrbeiträge landwirtschaftliche Verarbeitungsprodukte</t>
  </si>
  <si>
    <t>1053/E130.0001</t>
  </si>
  <si>
    <t>Rückerstattung Beiträge und Entschädigungen</t>
  </si>
  <si>
    <t>1062/A231.0229</t>
  </si>
  <si>
    <t>Qualitäts- und Absatzförderung</t>
  </si>
  <si>
    <t>1062/A231.0234</t>
  </si>
  <si>
    <t>1016/A231.0242</t>
  </si>
  <si>
    <t>Familienzulagen Landwirtschaft</t>
  </si>
  <si>
    <t>1062/A231.0405</t>
  </si>
  <si>
    <t>Beiträge an Prämien von Ernteversicherungen</t>
  </si>
  <si>
    <t>1062/A235.0103</t>
  </si>
  <si>
    <r>
      <t>1)</t>
    </r>
    <r>
      <rPr>
        <sz val="7"/>
        <rFont val="Calibri"/>
      </rPr>
      <t xml:space="preserve"> Ab 2018 werden die Ausgaben für die Administration der Milchpreisstützung und die Entschädigung an private Organisationen Schlachtvieh und Fleisch im Globalbudget des BLW (Vollzug und Kontrolle) aufgeführt, und sie sind nicht mehr im Zahlungsrahmen Produktion und Absatz enthalten. </t>
    </r>
  </si>
  <si>
    <t>1062/A231.0227</t>
  </si>
  <si>
    <t>Entsorgungsbeiträge</t>
  </si>
  <si>
    <t>1071/A200.0001</t>
  </si>
  <si>
    <t>1071/A231.0253</t>
  </si>
  <si>
    <t>Beiträge an internationale Institutionen</t>
  </si>
  <si>
    <t>1071/A231.0254</t>
  </si>
  <si>
    <t>Beiträge an die Tiergesundheitsdienste</t>
  </si>
  <si>
    <t>1071/A231.0256</t>
  </si>
  <si>
    <t>Überwachung Tierseuchen</t>
  </si>
  <si>
    <t>1072/A200.0001</t>
  </si>
  <si>
    <r>
      <t>Produktion und Absatz</t>
    </r>
    <r>
      <rPr>
        <vertAlign val="superscript"/>
        <sz val="8"/>
        <rFont val="Calibri"/>
        <family val="2"/>
      </rPr>
      <t>2)</t>
    </r>
  </si>
  <si>
    <r>
      <t>2)</t>
    </r>
    <r>
      <rPr>
        <sz val="7"/>
        <rFont val="Calibri"/>
      </rPr>
      <t xml:space="preserve"> Mit der Einführung einer allgemeinen Milchzulage und einer Getreidezulage im Umfang von insgesamt 95 Millionen wird der Wegfall der landwirtschaftlichen Ausfuhrbeiträge (ausserhalb Zahlungsrahmen) kompensiert. Zusätzlich hat der Bundesrat beschlossen, die inländische Zuckerproduktion unter anderem mit Hilfe von höheren Einzelkulturbeiträgen für Zuckerrüben bis 2021 befristet zu stützen. </t>
    </r>
  </si>
  <si>
    <t>R 2020</t>
  </si>
  <si>
    <t>VA 2022 nach K</t>
  </si>
  <si>
    <t>∆ VA 2022 nach K
zu FP 2022 alt</t>
  </si>
  <si>
    <t>FP 2024 alt</t>
  </si>
  <si>
    <t>∆ FP 2024
zu FP 2024 alt</t>
  </si>
  <si>
    <t>Kalkulierter FP 2025</t>
  </si>
  <si>
    <t>FP 2025</t>
  </si>
  <si>
    <t>∆ FP 2025
zu kalk. FP 2025</t>
  </si>
  <si>
    <t>1086/A202.0135</t>
  </si>
  <si>
    <t>Liegenschaftsaufwand ETH</t>
  </si>
  <si>
    <t>3000000</t>
  </si>
  <si>
    <t>Bibliotheken und Literatur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</si>
</sst>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0"/>
    <numFmt numFmtId="165" formatCode="###,000"/>
    <numFmt numFmtId="166" formatCode="#,##0.00_ ;\-#,##0.00\ "/>
    <numFmt numFmtId="167" formatCode="&quot;[-] &quot;@"/>
    <numFmt numFmtId="168" formatCode="&quot;  [-] &quot;@"/>
    <numFmt numFmtId="169" formatCode="&quot;    [-] &quot;@"/>
    <numFmt numFmtId="170" formatCode="&quot;      [+] &quot;@"/>
    <numFmt numFmtId="171" formatCode="&quot;      [-] &quot;@"/>
    <numFmt numFmtId="172" formatCode="&quot;             &quot;@"/>
  </numFmts>
  <fonts count="31" x14ac:knownFonts="1">
    <font>
      <sz val="10"/>
      <name val="Verdana"/>
    </font>
    <font>
      <sz val="11"/>
      <color theme="1"/>
      <name val="Arial"/>
      <family val="2"/>
    </font>
    <font>
      <sz val="11"/>
      <color theme="1"/>
      <name val="Arial"/>
      <family val="2"/>
    </font>
    <font>
      <sz val="8"/>
      <name val="Verdana"/>
    </font>
    <font>
      <sz val="10"/>
      <name val="Calibri"/>
    </font>
    <font>
      <b/>
      <sz val="8"/>
      <name val="Calibri"/>
    </font>
    <font>
      <sz val="8"/>
      <name val="Calibri"/>
    </font>
    <font>
      <b/>
      <sz val="9.5"/>
      <name val="Calibri"/>
    </font>
    <font>
      <sz val="7"/>
      <name val="Calibri"/>
    </font>
    <font>
      <sz val="10"/>
      <name val="Arial"/>
    </font>
    <font>
      <sz val="8"/>
      <name val="Helv"/>
    </font>
    <font>
      <sz val="10"/>
      <name val="Arial"/>
      <family val="2"/>
    </font>
    <font>
      <sz val="19"/>
      <color indexed="48"/>
      <name val="Arial"/>
      <family val="2"/>
    </font>
    <font>
      <b/>
      <sz val="10"/>
      <color indexed="8"/>
      <name val="Arial"/>
      <family val="2"/>
    </font>
    <font>
      <sz val="10"/>
      <color indexed="8"/>
      <name val="Arial"/>
      <family val="2"/>
    </font>
    <font>
      <b/>
      <sz val="10"/>
      <color indexed="39"/>
      <name val="Arial"/>
      <family val="2"/>
    </font>
    <font>
      <b/>
      <sz val="12"/>
      <color indexed="8"/>
      <name val="Arial"/>
      <family val="2"/>
    </font>
    <font>
      <sz val="10"/>
      <color indexed="39"/>
      <name val="Arial"/>
      <family val="2"/>
    </font>
    <font>
      <sz val="10"/>
      <color indexed="10"/>
      <name val="Arial"/>
      <family val="2"/>
    </font>
    <font>
      <sz val="10"/>
      <color indexed="8"/>
      <name val="Arial"/>
    </font>
    <font>
      <sz val="19"/>
      <color indexed="48"/>
      <name val="Arial"/>
    </font>
    <font>
      <sz val="10"/>
      <color theme="1"/>
      <name val="Arial"/>
      <family val="2"/>
    </font>
    <font>
      <b/>
      <sz val="10"/>
      <color rgb="FF000000"/>
      <name val="Arial"/>
      <family val="2"/>
    </font>
    <font>
      <sz val="10"/>
      <color rgb="FF000000"/>
      <name val="Arial"/>
      <family val="2"/>
    </font>
    <font>
      <vertAlign val="superscript"/>
      <sz val="8"/>
      <name val="Calibri"/>
      <family val="2"/>
    </font>
    <font>
      <sz val="8"/>
      <name val="Calibri"/>
      <family val="2"/>
    </font>
    <font>
      <vertAlign val="superscript"/>
      <sz val="7"/>
      <name val="Calibri"/>
      <family val="2"/>
    </font>
    <font>
      <b/>
      <sz val="13"/>
      <color theme="1"/>
      <name val="Arial"/>
      <family val="2"/>
    </font>
    <font>
      <sz val="8"/>
      <color theme="1"/>
      <name val="Arial"/>
      <family val="2"/>
    </font>
    <font>
      <sz val="13"/>
      <color theme="1"/>
      <name val="Arial"/>
      <family val="2"/>
    </font>
    <font>
      <b/>
      <sz val="10"/>
      <color theme="1"/>
      <name val="Arial"/>
      <family val="2"/>
    </font>
  </fonts>
  <fills count="28">
    <fill>
      <patternFill patternType="none"/>
    </fill>
    <fill>
      <patternFill patternType="gray125"/>
    </fill>
    <fill>
      <patternFill patternType="solid">
        <fgColor indexed="8"/>
        <bgColor indexed="64"/>
      </patternFill>
    </fill>
    <fill>
      <patternFill patternType="solid">
        <fgColor indexed="60"/>
        <bgColor indexed="64"/>
      </patternFill>
    </fill>
    <fill>
      <patternFill patternType="solid">
        <fgColor indexed="15"/>
      </patternFill>
    </fill>
    <fill>
      <patternFill patternType="solid">
        <fgColor indexed="40"/>
        <bgColor indexed="64"/>
      </patternFill>
    </fill>
    <fill>
      <patternFill patternType="solid">
        <fgColor indexed="41"/>
      </patternFill>
    </fill>
    <fill>
      <patternFill patternType="lightUp">
        <fgColor indexed="48"/>
        <bgColor indexed="41"/>
      </patternFill>
    </fill>
    <fill>
      <patternFill patternType="solid">
        <fgColor indexed="40"/>
      </patternFill>
    </fill>
    <fill>
      <patternFill patternType="solid">
        <fgColor indexed="54"/>
        <bgColor indexed="64"/>
      </patternFill>
    </fill>
    <fill>
      <patternFill patternType="solid">
        <fgColor indexed="43"/>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26"/>
        <bgColor indexed="64"/>
      </patternFill>
    </fill>
    <fill>
      <patternFill patternType="solid">
        <fgColor rgb="FFFFFFFF"/>
        <bgColor rgb="FF000000"/>
      </patternFill>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s>
  <borders count="7">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style="thin">
        <color indexed="48"/>
      </top>
      <bottom style="thin">
        <color indexed="48"/>
      </bottom>
      <diagonal/>
    </border>
    <border>
      <left/>
      <right/>
      <top style="thin">
        <color theme="0" tint="-0.14996795556505021"/>
      </top>
      <bottom style="thin">
        <color theme="0" tint="-0.14996795556505021"/>
      </bottom>
      <diagonal/>
    </border>
  </borders>
  <cellStyleXfs count="72">
    <xf numFmtId="0" fontId="0" fillId="0" borderId="0"/>
    <xf numFmtId="0" fontId="9" fillId="0" borderId="0"/>
    <xf numFmtId="0" fontId="10" fillId="0" borderId="0"/>
    <xf numFmtId="0" fontId="11" fillId="0" borderId="0"/>
    <xf numFmtId="4" fontId="12" fillId="4" borderId="0" applyNumberFormat="0" applyProtection="0">
      <alignment horizontal="left" vertical="center" indent="1"/>
    </xf>
    <xf numFmtId="4" fontId="13" fillId="5" borderId="0" applyNumberFormat="0" applyProtection="0">
      <alignment horizontal="left" vertical="center" indent="1"/>
    </xf>
    <xf numFmtId="4" fontId="14" fillId="6" borderId="0" applyNumberFormat="0" applyProtection="0">
      <alignment horizontal="left" vertical="center" indent="1"/>
    </xf>
    <xf numFmtId="4" fontId="13" fillId="7" borderId="4" applyNumberFormat="0" applyProtection="0">
      <alignment horizontal="left" vertical="center" indent="1"/>
    </xf>
    <xf numFmtId="4" fontId="14" fillId="5" borderId="0" applyNumberFormat="0" applyProtection="0">
      <alignment horizontal="left" vertical="center" indent="1"/>
    </xf>
    <xf numFmtId="4" fontId="14" fillId="6" borderId="0" applyNumberFormat="0" applyProtection="0">
      <alignment horizontal="left" vertical="center" indent="1"/>
    </xf>
    <xf numFmtId="0" fontId="14" fillId="5" borderId="5" applyNumberFormat="0" applyProtection="0">
      <alignment horizontal="left" vertical="top" indent="1"/>
    </xf>
    <xf numFmtId="4" fontId="14" fillId="8" borderId="5" applyNumberFormat="0" applyProtection="0">
      <alignment horizontal="right" vertical="center"/>
    </xf>
    <xf numFmtId="0" fontId="11" fillId="9" borderId="5" applyNumberFormat="0" applyProtection="0">
      <alignment horizontal="left" vertical="center" indent="1"/>
    </xf>
    <xf numFmtId="4" fontId="14" fillId="8" borderId="5" applyNumberFormat="0" applyProtection="0">
      <alignment horizontal="left" vertical="center" indent="1"/>
    </xf>
    <xf numFmtId="4" fontId="13" fillId="10" borderId="5" applyNumberFormat="0" applyProtection="0">
      <alignment vertical="center"/>
    </xf>
    <xf numFmtId="0" fontId="11" fillId="5" borderId="5" applyNumberFormat="0" applyProtection="0">
      <alignment horizontal="left" vertical="center" indent="1"/>
    </xf>
    <xf numFmtId="0" fontId="11" fillId="11" borderId="5" applyNumberFormat="0" applyProtection="0">
      <alignment horizontal="left" vertical="center" indent="1"/>
    </xf>
    <xf numFmtId="0" fontId="11" fillId="12" borderId="5" applyNumberFormat="0" applyProtection="0">
      <alignment horizontal="left" vertical="center" indent="1"/>
    </xf>
    <xf numFmtId="4" fontId="14" fillId="6" borderId="5" applyNumberFormat="0" applyProtection="0">
      <alignment horizontal="right" vertical="center"/>
    </xf>
    <xf numFmtId="4" fontId="15" fillId="13" borderId="5" applyNumberFormat="0" applyProtection="0">
      <alignment vertical="center"/>
    </xf>
    <xf numFmtId="4" fontId="13" fillId="13" borderId="5" applyNumberFormat="0" applyProtection="0">
      <alignment horizontal="left" vertical="center" indent="1"/>
    </xf>
    <xf numFmtId="0" fontId="13" fillId="13" borderId="5" applyNumberFormat="0" applyProtection="0">
      <alignment horizontal="left" vertical="top" indent="1"/>
    </xf>
    <xf numFmtId="4" fontId="14" fillId="14" borderId="5" applyNumberFormat="0" applyProtection="0">
      <alignment horizontal="right" vertical="center"/>
    </xf>
    <xf numFmtId="4" fontId="14" fillId="15" borderId="5" applyNumberFormat="0" applyProtection="0">
      <alignment horizontal="right" vertical="center"/>
    </xf>
    <xf numFmtId="4" fontId="14" fillId="16" borderId="5" applyNumberFormat="0" applyProtection="0">
      <alignment horizontal="right" vertical="center"/>
    </xf>
    <xf numFmtId="4" fontId="14" fillId="17" borderId="5" applyNumberFormat="0" applyProtection="0">
      <alignment horizontal="right" vertical="center"/>
    </xf>
    <xf numFmtId="4" fontId="14" fillId="18" borderId="5" applyNumberFormat="0" applyProtection="0">
      <alignment horizontal="right" vertical="center"/>
    </xf>
    <xf numFmtId="4" fontId="14" fillId="19" borderId="5" applyNumberFormat="0" applyProtection="0">
      <alignment horizontal="right" vertical="center"/>
    </xf>
    <xf numFmtId="4" fontId="14" fillId="20" borderId="5" applyNumberFormat="0" applyProtection="0">
      <alignment horizontal="right" vertical="center"/>
    </xf>
    <xf numFmtId="4" fontId="14" fillId="21" borderId="5" applyNumberFormat="0" applyProtection="0">
      <alignment horizontal="right" vertical="center"/>
    </xf>
    <xf numFmtId="4" fontId="14" fillId="22" borderId="5" applyNumberFormat="0" applyProtection="0">
      <alignment horizontal="right" vertical="center"/>
    </xf>
    <xf numFmtId="4" fontId="16" fillId="9" borderId="0" applyNumberFormat="0" applyProtection="0">
      <alignment horizontal="left" vertical="center" indent="1"/>
    </xf>
    <xf numFmtId="0" fontId="11" fillId="9" borderId="5" applyNumberFormat="0" applyProtection="0">
      <alignment horizontal="left" vertical="top" indent="1"/>
    </xf>
    <xf numFmtId="0" fontId="11" fillId="5" borderId="5" applyNumberFormat="0" applyProtection="0">
      <alignment horizontal="left" vertical="top" indent="1"/>
    </xf>
    <xf numFmtId="0" fontId="11" fillId="11" borderId="5" applyNumberFormat="0" applyProtection="0">
      <alignment horizontal="left" vertical="top" indent="1"/>
    </xf>
    <xf numFmtId="0" fontId="11" fillId="12" borderId="5" applyNumberFormat="0" applyProtection="0">
      <alignment horizontal="left" vertical="top" indent="1"/>
    </xf>
    <xf numFmtId="4" fontId="14" fillId="23" borderId="5" applyNumberFormat="0" applyProtection="0">
      <alignment vertical="center"/>
    </xf>
    <xf numFmtId="4" fontId="17" fillId="23" borderId="5" applyNumberFormat="0" applyProtection="0">
      <alignment vertical="center"/>
    </xf>
    <xf numFmtId="4" fontId="14" fillId="23" borderId="5" applyNumberFormat="0" applyProtection="0">
      <alignment horizontal="left" vertical="center" indent="1"/>
    </xf>
    <xf numFmtId="0" fontId="14" fillId="23" borderId="5" applyNumberFormat="0" applyProtection="0">
      <alignment horizontal="left" vertical="top" indent="1"/>
    </xf>
    <xf numFmtId="4" fontId="17" fillId="6" borderId="5" applyNumberFormat="0" applyProtection="0">
      <alignment horizontal="right" vertical="center"/>
    </xf>
    <xf numFmtId="4" fontId="18" fillId="6" borderId="5" applyNumberFormat="0" applyProtection="0">
      <alignment horizontal="right" vertical="center"/>
    </xf>
    <xf numFmtId="4" fontId="12" fillId="4" borderId="0" applyNumberFormat="0" applyProtection="0">
      <alignment horizontal="left" vertical="center" indent="1"/>
    </xf>
    <xf numFmtId="4" fontId="14" fillId="5" borderId="0" applyNumberFormat="0" applyProtection="0">
      <alignment horizontal="left" vertical="center" indent="1"/>
    </xf>
    <xf numFmtId="4" fontId="14" fillId="6" borderId="0" applyNumberFormat="0" applyProtection="0">
      <alignment horizontal="left" vertical="center" indent="1"/>
    </xf>
    <xf numFmtId="0" fontId="11" fillId="9" borderId="5" applyNumberFormat="0" applyProtection="0">
      <alignment horizontal="left" vertical="center" indent="1"/>
    </xf>
    <xf numFmtId="0" fontId="11" fillId="5" borderId="5" applyNumberFormat="0" applyProtection="0">
      <alignment horizontal="left" vertical="center" indent="1"/>
    </xf>
    <xf numFmtId="0" fontId="11" fillId="11" borderId="5" applyNumberFormat="0" applyProtection="0">
      <alignment horizontal="left" vertical="center" indent="1"/>
    </xf>
    <xf numFmtId="0" fontId="11" fillId="12" borderId="5" applyNumberFormat="0" applyProtection="0">
      <alignment horizontal="left" vertical="center" indent="1"/>
    </xf>
    <xf numFmtId="0" fontId="9" fillId="12" borderId="5" applyNumberFormat="0" applyProtection="0">
      <alignment horizontal="left" vertical="center" indent="1"/>
    </xf>
    <xf numFmtId="0" fontId="9" fillId="11" borderId="5" applyNumberFormat="0" applyProtection="0">
      <alignment horizontal="left" vertical="center" indent="1"/>
    </xf>
    <xf numFmtId="0" fontId="9" fillId="5" borderId="5" applyNumberFormat="0" applyProtection="0">
      <alignment horizontal="left" vertical="center" indent="1"/>
    </xf>
    <xf numFmtId="0" fontId="9" fillId="9" borderId="5" applyNumberFormat="0" applyProtection="0">
      <alignment horizontal="left" vertical="center" indent="1"/>
    </xf>
    <xf numFmtId="4" fontId="19" fillId="6" borderId="0" applyNumberFormat="0" applyProtection="0">
      <alignment horizontal="left" vertical="center" indent="1"/>
    </xf>
    <xf numFmtId="4" fontId="19" fillId="5" borderId="0" applyNumberFormat="0" applyProtection="0">
      <alignment horizontal="left" vertical="center" indent="1"/>
    </xf>
    <xf numFmtId="4" fontId="20" fillId="4" borderId="0" applyNumberFormat="0" applyProtection="0">
      <alignment horizontal="left" vertical="center" indent="1"/>
    </xf>
    <xf numFmtId="0" fontId="9" fillId="9" borderId="5" applyNumberFormat="0" applyProtection="0">
      <alignment horizontal="left" vertical="top" indent="1"/>
    </xf>
    <xf numFmtId="0" fontId="9" fillId="5" borderId="5" applyNumberFormat="0" applyProtection="0">
      <alignment horizontal="left" vertical="top" indent="1"/>
    </xf>
    <xf numFmtId="0" fontId="11" fillId="0" borderId="0"/>
    <xf numFmtId="0" fontId="2" fillId="0" borderId="0"/>
    <xf numFmtId="0" fontId="1" fillId="0" borderId="0"/>
    <xf numFmtId="0" fontId="1" fillId="0" borderId="0"/>
    <xf numFmtId="0" fontId="1" fillId="0" borderId="0"/>
    <xf numFmtId="0" fontId="22" fillId="24" borderId="6" applyNumberFormat="0" applyFill="0" applyAlignment="0" applyProtection="0">
      <alignment horizontal="left" vertical="center" indent="1"/>
    </xf>
    <xf numFmtId="165" fontId="22" fillId="0" borderId="6" applyNumberFormat="0" applyProtection="0">
      <alignment horizontal="right" vertical="top" wrapText="1"/>
    </xf>
    <xf numFmtId="0" fontId="23" fillId="0" borderId="6" applyNumberFormat="0" applyAlignment="0" applyProtection="0">
      <alignment horizontal="left" vertical="center" indent="1"/>
    </xf>
    <xf numFmtId="166" fontId="21" fillId="0" borderId="6" applyNumberFormat="0">
      <alignment horizontal="right" vertical="center"/>
    </xf>
    <xf numFmtId="0" fontId="23" fillId="0" borderId="6" applyNumberFormat="0" applyAlignment="0" applyProtection="0">
      <alignment horizontal="left" vertical="center" indent="1"/>
    </xf>
    <xf numFmtId="0" fontId="22" fillId="0" borderId="6" applyNumberFormat="0" applyAlignment="0" applyProtection="0">
      <alignment horizontal="left" vertical="center" indent="1"/>
    </xf>
    <xf numFmtId="0" fontId="22" fillId="0" borderId="6" applyNumberFormat="0" applyAlignment="0" applyProtection="0">
      <alignment horizontal="left" vertical="center" indent="1"/>
    </xf>
    <xf numFmtId="0" fontId="21" fillId="0" borderId="0"/>
    <xf numFmtId="0" fontId="22" fillId="0" borderId="6" applyNumberFormat="0" applyAlignment="0" applyProtection="0">
      <alignment horizontal="left" vertical="center" indent="1"/>
    </xf>
  </cellStyleXfs>
  <cellXfs count="63">
    <xf numFmtId="0" fontId="0" fillId="0" borderId="0" xfId="0"/>
    <xf numFmtId="0" fontId="4" fillId="0" borderId="0" xfId="0" applyFont="1" applyFill="1" applyBorder="1" applyAlignment="1">
      <alignment vertical="center"/>
    </xf>
    <xf numFmtId="0" fontId="6" fillId="0" borderId="0" xfId="0" applyFont="1" applyFill="1" applyBorder="1" applyAlignment="1">
      <alignment vertical="center"/>
    </xf>
    <xf numFmtId="0" fontId="8" fillId="0" borderId="0" xfId="0" applyFont="1" applyFill="1" applyBorder="1" applyAlignment="1">
      <alignment vertical="center"/>
    </xf>
    <xf numFmtId="0" fontId="5" fillId="2" borderId="1" xfId="0" applyFont="1" applyFill="1" applyBorder="1" applyAlignment="1">
      <alignment vertical="center"/>
    </xf>
    <xf numFmtId="0" fontId="5" fillId="2" borderId="1" xfId="0" applyFont="1" applyFill="1" applyBorder="1" applyAlignment="1">
      <alignment horizontal="right" vertical="center"/>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3" xfId="0" applyFont="1" applyFill="1" applyBorder="1" applyAlignment="1">
      <alignment vertical="center"/>
    </xf>
    <xf numFmtId="164" fontId="5" fillId="2" borderId="2" xfId="0" applyNumberFormat="1" applyFont="1" applyFill="1" applyBorder="1" applyAlignment="1">
      <alignment horizontal="right" vertical="center"/>
    </xf>
    <xf numFmtId="164" fontId="6" fillId="0" borderId="0" xfId="0" applyNumberFormat="1" applyFont="1" applyFill="1" applyBorder="1" applyAlignment="1">
      <alignment horizontal="right" vertical="center"/>
    </xf>
    <xf numFmtId="164" fontId="6" fillId="0" borderId="0" xfId="0" applyNumberFormat="1" applyFont="1" applyFill="1" applyBorder="1" applyAlignment="1">
      <alignment vertical="center"/>
    </xf>
    <xf numFmtId="164" fontId="5" fillId="2" borderId="3" xfId="0" applyNumberFormat="1" applyFont="1" applyFill="1" applyBorder="1" applyAlignment="1">
      <alignment horizontal="right" vertical="center"/>
    </xf>
    <xf numFmtId="164" fontId="4" fillId="0" borderId="0" xfId="0" applyNumberFormat="1" applyFont="1" applyFill="1" applyBorder="1" applyAlignment="1">
      <alignment vertical="center"/>
    </xf>
    <xf numFmtId="49" fontId="5" fillId="2" borderId="1" xfId="0" applyNumberFormat="1" applyFont="1" applyFill="1" applyBorder="1" applyAlignment="1">
      <alignment horizontal="right" vertical="center"/>
    </xf>
    <xf numFmtId="0" fontId="5" fillId="2" borderId="0" xfId="0" applyFont="1" applyFill="1" applyBorder="1" applyAlignment="1">
      <alignment vertical="center"/>
    </xf>
    <xf numFmtId="164" fontId="5" fillId="2" borderId="0" xfId="0" applyNumberFormat="1" applyFont="1" applyFill="1" applyBorder="1" applyAlignment="1">
      <alignment horizontal="right" vertical="center"/>
    </xf>
    <xf numFmtId="0" fontId="6" fillId="3" borderId="0" xfId="0" applyFont="1" applyFill="1" applyBorder="1" applyAlignment="1">
      <alignment vertical="center"/>
    </xf>
    <xf numFmtId="164" fontId="6" fillId="3" borderId="0" xfId="0" applyNumberFormat="1" applyFont="1" applyFill="1" applyBorder="1" applyAlignment="1">
      <alignment horizontal="right" vertical="center"/>
    </xf>
    <xf numFmtId="0" fontId="6" fillId="0" borderId="2" xfId="0" applyFont="1" applyFill="1" applyBorder="1" applyAlignment="1">
      <alignment vertical="center"/>
    </xf>
    <xf numFmtId="164" fontId="6" fillId="0" borderId="2" xfId="0" applyNumberFormat="1" applyFont="1" applyFill="1" applyBorder="1" applyAlignment="1">
      <alignment horizontal="right" vertical="center"/>
    </xf>
    <xf numFmtId="0" fontId="25" fillId="0" borderId="0" xfId="0" applyFont="1" applyFill="1" applyBorder="1" applyAlignment="1">
      <alignment vertical="center"/>
    </xf>
    <xf numFmtId="1" fontId="6" fillId="0" borderId="0" xfId="0" applyNumberFormat="1" applyFont="1" applyFill="1" applyBorder="1" applyAlignment="1">
      <alignment horizontal="right" vertical="center"/>
    </xf>
    <xf numFmtId="0" fontId="27" fillId="0" borderId="0" xfId="70" applyFont="1" applyAlignment="1">
      <alignment horizontal="left"/>
    </xf>
    <xf numFmtId="0" fontId="28" fillId="0" borderId="0" xfId="70" applyFont="1"/>
    <xf numFmtId="0" fontId="21" fillId="0" borderId="0" xfId="70"/>
    <xf numFmtId="0" fontId="29" fillId="0" borderId="0" xfId="70" applyFont="1" applyAlignment="1">
      <alignment horizontal="left"/>
    </xf>
    <xf numFmtId="0" fontId="29" fillId="0" borderId="0" xfId="70" applyFont="1"/>
    <xf numFmtId="0" fontId="22" fillId="0" borderId="6" xfId="63" quotePrefix="1" applyNumberFormat="1" applyFill="1" applyAlignment="1"/>
    <xf numFmtId="0" fontId="22" fillId="0" borderId="6" xfId="64" quotePrefix="1" applyNumberFormat="1">
      <alignment horizontal="right" vertical="top" wrapText="1"/>
    </xf>
    <xf numFmtId="0" fontId="21" fillId="0" borderId="0" xfId="70" applyFont="1"/>
    <xf numFmtId="0" fontId="22" fillId="0" borderId="6" xfId="64" quotePrefix="1" applyNumberFormat="1" applyAlignment="1">
      <alignment horizontal="right" vertical="top" wrapText="1"/>
    </xf>
    <xf numFmtId="167" fontId="22" fillId="0" borderId="6" xfId="71" quotePrefix="1" applyNumberFormat="1" applyAlignment="1"/>
    <xf numFmtId="0" fontId="22" fillId="0" borderId="6" xfId="71" quotePrefix="1" applyNumberFormat="1" applyAlignment="1"/>
    <xf numFmtId="37" fontId="21" fillId="0" borderId="6" xfId="66" applyNumberFormat="1">
      <alignment horizontal="right" vertical="center"/>
    </xf>
    <xf numFmtId="168" fontId="22" fillId="0" borderId="6" xfId="68" quotePrefix="1" applyNumberFormat="1" applyAlignment="1"/>
    <xf numFmtId="0" fontId="22" fillId="0" borderId="6" xfId="68" quotePrefix="1" applyNumberFormat="1" applyAlignment="1"/>
    <xf numFmtId="169" fontId="22" fillId="0" borderId="6" xfId="69" quotePrefix="1" applyNumberFormat="1" applyAlignment="1"/>
    <xf numFmtId="0" fontId="22" fillId="0" borderId="6" xfId="69" quotePrefix="1" applyNumberFormat="1" applyAlignment="1"/>
    <xf numFmtId="170" fontId="23" fillId="0" borderId="6" xfId="65" quotePrefix="1" applyNumberFormat="1" applyAlignment="1"/>
    <xf numFmtId="0" fontId="23" fillId="0" borderId="6" xfId="65" quotePrefix="1" applyNumberFormat="1" applyAlignment="1"/>
    <xf numFmtId="171" fontId="23" fillId="0" borderId="6" xfId="65" quotePrefix="1" applyNumberFormat="1" applyAlignment="1"/>
    <xf numFmtId="172" fontId="23" fillId="0" borderId="6" xfId="67" quotePrefix="1" applyNumberFormat="1" applyAlignment="1"/>
    <xf numFmtId="0" fontId="23" fillId="0" borderId="6" xfId="67" quotePrefix="1" applyNumberFormat="1" applyAlignment="1"/>
    <xf numFmtId="37" fontId="30" fillId="25" borderId="6" xfId="66" applyNumberFormat="1" applyFont="1" applyFill="1">
      <alignment horizontal="right" vertical="center"/>
    </xf>
    <xf numFmtId="171" fontId="23" fillId="25" borderId="6" xfId="65" quotePrefix="1" applyNumberFormat="1" applyFill="1" applyAlignment="1"/>
    <xf numFmtId="0" fontId="23" fillId="25" borderId="6" xfId="65" quotePrefix="1" applyNumberFormat="1" applyFill="1" applyAlignment="1"/>
    <xf numFmtId="37" fontId="21" fillId="25" borderId="6" xfId="66" applyNumberFormat="1" applyFill="1">
      <alignment horizontal="right" vertical="center"/>
    </xf>
    <xf numFmtId="0" fontId="21" fillId="25" borderId="0" xfId="70" applyFont="1" applyFill="1"/>
    <xf numFmtId="169" fontId="22" fillId="25" borderId="6" xfId="69" quotePrefix="1" applyNumberFormat="1" applyFill="1" applyAlignment="1"/>
    <xf numFmtId="0" fontId="22" fillId="25" borderId="6" xfId="69" quotePrefix="1" applyNumberFormat="1" applyFill="1" applyAlignment="1"/>
    <xf numFmtId="0" fontId="0" fillId="0" borderId="0" xfId="0" applyFont="1"/>
    <xf numFmtId="172" fontId="23" fillId="25" borderId="6" xfId="67" quotePrefix="1" applyNumberFormat="1" applyFill="1" applyAlignment="1"/>
    <xf numFmtId="0" fontId="23" fillId="25" borderId="6" xfId="67" quotePrefix="1" applyNumberFormat="1" applyFill="1" applyAlignment="1"/>
    <xf numFmtId="0" fontId="0" fillId="25" borderId="0" xfId="0" applyFont="1" applyFill="1"/>
    <xf numFmtId="0" fontId="25" fillId="3" borderId="0" xfId="0" applyFont="1" applyFill="1" applyBorder="1" applyAlignment="1">
      <alignment vertical="center"/>
    </xf>
    <xf numFmtId="37" fontId="21" fillId="26" borderId="6" xfId="66" applyNumberFormat="1" applyFill="1">
      <alignment horizontal="right" vertical="center"/>
    </xf>
    <xf numFmtId="37" fontId="21" fillId="27" borderId="6" xfId="66" applyNumberFormat="1" applyFill="1">
      <alignment horizontal="right" vertical="center"/>
    </xf>
    <xf numFmtId="164" fontId="7" fillId="0" borderId="0" xfId="0" applyNumberFormat="1" applyFont="1" applyFill="1" applyBorder="1" applyAlignment="1">
      <alignment vertical="center"/>
    </xf>
    <xf numFmtId="164" fontId="0" fillId="0" borderId="0" xfId="0" applyNumberFormat="1" applyAlignment="1">
      <alignment vertical="center"/>
    </xf>
    <xf numFmtId="0" fontId="8" fillId="0" borderId="0" xfId="0" applyFont="1" applyFill="1" applyBorder="1" applyAlignment="1">
      <alignment vertical="center" wrapText="1"/>
    </xf>
    <xf numFmtId="0" fontId="0" fillId="0" borderId="0" xfId="0" applyAlignment="1">
      <alignment vertical="center" wrapText="1"/>
    </xf>
    <xf numFmtId="0" fontId="26" fillId="0" borderId="0" xfId="0" applyFont="1" applyFill="1" applyBorder="1" applyAlignment="1">
      <alignment horizontal="left" vertical="center" wrapText="1"/>
    </xf>
  </cellXfs>
  <cellStyles count="72">
    <cellStyle name="Normal_Bz2002t33_haupt" xfId="2"/>
    <cellStyle name="SAPBEXaggData" xfId="14"/>
    <cellStyle name="SAPBEXaggDataEmph" xfId="19"/>
    <cellStyle name="SAPBEXaggItem" xfId="20"/>
    <cellStyle name="SAPBEXaggItemX" xfId="21"/>
    <cellStyle name="SAPBEXchaText" xfId="5"/>
    <cellStyle name="SAPBEXexcBad7" xfId="22"/>
    <cellStyle name="SAPBEXexcBad8" xfId="23"/>
    <cellStyle name="SAPBEXexcBad9" xfId="24"/>
    <cellStyle name="SAPBEXexcCritical4" xfId="25"/>
    <cellStyle name="SAPBEXexcCritical5" xfId="26"/>
    <cellStyle name="SAPBEXexcCritical6" xfId="27"/>
    <cellStyle name="SAPBEXexcGood1" xfId="28"/>
    <cellStyle name="SAPBEXexcGood2" xfId="29"/>
    <cellStyle name="SAPBEXexcGood3" xfId="30"/>
    <cellStyle name="SAPBEXfilterDrill" xfId="7"/>
    <cellStyle name="SAPBEXfilterItem" xfId="6"/>
    <cellStyle name="SAPBEXfilterText" xfId="31"/>
    <cellStyle name="SAPBEXformats" xfId="11"/>
    <cellStyle name="SAPBEXheaderItem" xfId="9"/>
    <cellStyle name="SAPBEXheaderItem 2" xfId="44"/>
    <cellStyle name="SAPBEXheaderItem 3" xfId="53"/>
    <cellStyle name="SAPBEXheaderText" xfId="8"/>
    <cellStyle name="SAPBEXheaderText 2" xfId="43"/>
    <cellStyle name="SAPBEXheaderText 3" xfId="54"/>
    <cellStyle name="SAPBEXHLevel0" xfId="12"/>
    <cellStyle name="SAPBEXHLevel0 2" xfId="45"/>
    <cellStyle name="SAPBEXHLevel0 3" xfId="52"/>
    <cellStyle name="SAPBEXHLevel0X" xfId="32"/>
    <cellStyle name="SAPBEXHLevel0X 2" xfId="56"/>
    <cellStyle name="SAPBEXHLevel1" xfId="15"/>
    <cellStyle name="SAPBEXHLevel1 2" xfId="46"/>
    <cellStyle name="SAPBEXHLevel1 3" xfId="51"/>
    <cellStyle name="SAPBEXHLevel1X" xfId="33"/>
    <cellStyle name="SAPBEXHLevel1X 2" xfId="57"/>
    <cellStyle name="SAPBEXHLevel2" xfId="16"/>
    <cellStyle name="SAPBEXHLevel2 2" xfId="47"/>
    <cellStyle name="SAPBEXHLevel2 3" xfId="50"/>
    <cellStyle name="SAPBEXHLevel2X" xfId="34"/>
    <cellStyle name="SAPBEXHLevel3" xfId="17"/>
    <cellStyle name="SAPBEXHLevel3 2" xfId="48"/>
    <cellStyle name="SAPBEXHLevel3 3" xfId="49"/>
    <cellStyle name="SAPBEXHLevel3X" xfId="35"/>
    <cellStyle name="SAPBEXresData" xfId="36"/>
    <cellStyle name="SAPBEXresDataEmph" xfId="37"/>
    <cellStyle name="SAPBEXresItem" xfId="38"/>
    <cellStyle name="SAPBEXresItemX" xfId="39"/>
    <cellStyle name="SAPBEXstdData" xfId="18"/>
    <cellStyle name="SAPBEXstdDataEmph" xfId="40"/>
    <cellStyle name="SAPBEXstdItem" xfId="13"/>
    <cellStyle name="SAPBEXstdItemX" xfId="10"/>
    <cellStyle name="SAPBEXtitle" xfId="4"/>
    <cellStyle name="SAPBEXtitle 2" xfId="42"/>
    <cellStyle name="SAPBEXtitle 3" xfId="55"/>
    <cellStyle name="SAPBEXundefined" xfId="41"/>
    <cellStyle name="SAPDataCell" xfId="66"/>
    <cellStyle name="SAPDimensionCell" xfId="63"/>
    <cellStyle name="SAPHierarchyCell0" xfId="71"/>
    <cellStyle name="SAPHierarchyCell1" xfId="68"/>
    <cellStyle name="SAPHierarchyCell2" xfId="69"/>
    <cellStyle name="SAPHierarchyCell3" xfId="65"/>
    <cellStyle name="SAPHierarchyCell4" xfId="67"/>
    <cellStyle name="SAPMemberCellX" xfId="64"/>
    <cellStyle name="Standard" xfId="0" builtinId="0"/>
    <cellStyle name="Standard 2" xfId="3"/>
    <cellStyle name="Standard 2 2" xfId="58"/>
    <cellStyle name="Standard 3" xfId="1"/>
    <cellStyle name="Standard 3 2" xfId="59"/>
    <cellStyle name="Standard 3 3" xfId="61"/>
    <cellStyle name="Standard 3_Tab52" xfId="60"/>
    <cellStyle name="Standard 4" xfId="62"/>
    <cellStyle name="Standard 5" xfId="7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B3A5C3"/>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CD5E2"/>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intranet.accounting.admin.ch/accounting/de/home/berichte/berichtssteckbriefe.html"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intranet.accounting.admin.ch/accounting/de/home/berichte/berichtssteckbriefe.html"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xdr:col>
      <xdr:colOff>933450</xdr:colOff>
      <xdr:row>0</xdr:row>
      <xdr:rowOff>31750</xdr:rowOff>
    </xdr:from>
    <xdr:to>
      <xdr:col>4</xdr:col>
      <xdr:colOff>526470</xdr:colOff>
      <xdr:row>1</xdr:row>
      <xdr:rowOff>44013</xdr:rowOff>
    </xdr:to>
    <xdr:sp macro="" textlink="">
      <xdr:nvSpPr>
        <xdr:cNvPr id="2" name="Abgerundetes Rechteck 1">
          <a:hlinkClick xmlns:r="http://schemas.openxmlformats.org/officeDocument/2006/relationships" r:id="rId1"/>
        </xdr:cNvPr>
        <xdr:cNvSpPr/>
      </xdr:nvSpPr>
      <xdr:spPr>
        <a:xfrm>
          <a:off x="7038975" y="31750"/>
          <a:ext cx="593145" cy="202763"/>
        </a:xfrm>
        <a:prstGeom prst="roundRect">
          <a:avLst/>
        </a:prstGeom>
        <a:solidFill>
          <a:schemeClr val="accent3"/>
        </a:solidFill>
        <a:effectLst>
          <a:outerShdw blurRad="107950" dist="12700" dir="5400000" algn="tl" rotWithShape="0">
            <a:prstClr val="black"/>
          </a:outerShdw>
        </a:effectLst>
        <a:scene3d>
          <a:camera prst="orthographicFront"/>
          <a:lightRig rig="threePt" dir="t"/>
        </a:scene3d>
        <a:sp3d contourW="44450">
          <a:bevelT w="63500" h="63500"/>
          <a:contourClr>
            <a:schemeClr val="bg1"/>
          </a:contourClr>
        </a:sp3d>
      </xdr:spPr>
      <xdr:style>
        <a:lnRef idx="0">
          <a:schemeClr val="accent3"/>
        </a:lnRef>
        <a:fillRef idx="3">
          <a:schemeClr val="accent3"/>
        </a:fillRef>
        <a:effectRef idx="3">
          <a:schemeClr val="accent3"/>
        </a:effectRef>
        <a:fontRef idx="minor">
          <a:schemeClr val="lt1"/>
        </a:fontRef>
      </xdr:style>
      <xdr:txBody>
        <a:bodyPr vertOverflow="clip" horzOverflow="clip" tIns="0" bIns="0" rtlCol="0" anchor="ctr" anchorCtr="0"/>
        <a:lstStyle/>
        <a:p>
          <a:pPr algn="ctr"/>
          <a:r>
            <a:rPr lang="de-CH" sz="900">
              <a:solidFill>
                <a:schemeClr val="lt1"/>
              </a:solidFill>
              <a:latin typeface="+mn-lt"/>
              <a:ea typeface="+mn-ea"/>
              <a:cs typeface="+mn-cs"/>
            </a:rPr>
            <a:t>INFO</a:t>
          </a:r>
        </a:p>
        <a:p>
          <a:pPr algn="l"/>
          <a:endParaRPr lang="de-CH"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3</xdr:col>
      <xdr:colOff>933450</xdr:colOff>
      <xdr:row>0</xdr:row>
      <xdr:rowOff>31750</xdr:rowOff>
    </xdr:from>
    <xdr:to>
      <xdr:col>4</xdr:col>
      <xdr:colOff>526470</xdr:colOff>
      <xdr:row>1</xdr:row>
      <xdr:rowOff>44013</xdr:rowOff>
    </xdr:to>
    <xdr:sp macro="" textlink="">
      <xdr:nvSpPr>
        <xdr:cNvPr id="2" name="Abgerundetes Rechteck 1">
          <a:hlinkClick xmlns:r="http://schemas.openxmlformats.org/officeDocument/2006/relationships" r:id="rId1"/>
        </xdr:cNvPr>
        <xdr:cNvSpPr/>
      </xdr:nvSpPr>
      <xdr:spPr>
        <a:xfrm>
          <a:off x="7038975" y="31750"/>
          <a:ext cx="593145" cy="202763"/>
        </a:xfrm>
        <a:prstGeom prst="roundRect">
          <a:avLst/>
        </a:prstGeom>
        <a:solidFill>
          <a:schemeClr val="accent3"/>
        </a:solidFill>
        <a:effectLst>
          <a:outerShdw blurRad="107950" dist="12700" dir="5400000" algn="tl" rotWithShape="0">
            <a:prstClr val="black"/>
          </a:outerShdw>
        </a:effectLst>
        <a:scene3d>
          <a:camera prst="orthographicFront"/>
          <a:lightRig rig="threePt" dir="t"/>
        </a:scene3d>
        <a:sp3d contourW="44450">
          <a:bevelT w="63500" h="63500"/>
          <a:contourClr>
            <a:schemeClr val="bg1"/>
          </a:contourClr>
        </a:sp3d>
      </xdr:spPr>
      <xdr:style>
        <a:lnRef idx="0">
          <a:schemeClr val="accent3"/>
        </a:lnRef>
        <a:fillRef idx="3">
          <a:schemeClr val="accent3"/>
        </a:fillRef>
        <a:effectRef idx="3">
          <a:schemeClr val="accent3"/>
        </a:effectRef>
        <a:fontRef idx="minor">
          <a:schemeClr val="lt1"/>
        </a:fontRef>
      </xdr:style>
      <xdr:txBody>
        <a:bodyPr vertOverflow="clip" horzOverflow="clip" tIns="0" bIns="0" rtlCol="0" anchor="ctr" anchorCtr="0"/>
        <a:lstStyle/>
        <a:p>
          <a:pPr algn="ctr"/>
          <a:r>
            <a:rPr lang="de-CH" sz="900">
              <a:solidFill>
                <a:schemeClr val="lt1"/>
              </a:solidFill>
              <a:latin typeface="+mn-lt"/>
              <a:ea typeface="+mn-ea"/>
              <a:cs typeface="+mn-cs"/>
            </a:rPr>
            <a:t>INFO</a:t>
          </a:r>
        </a:p>
        <a:p>
          <a:pPr algn="l"/>
          <a:endParaRPr lang="de-CH"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80712997/AppData/Local/Microsoft/Windows/INetCache/Content.Outlook/1OTSOU1G/JE_0044_Voranschlag%20-%20Finanzplan%20nach%20Aufgabengebieten%20(min)%20(13-22-52)%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80712997/AppData/Local/Microsoft/Windows/INetCache/Content.Outlook/BE6H619S/JE_0044_Voranschlag%20-%20Finanzplan%20nach%20Aufgabengebieten%20(min)%20(14-16-5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b.intra.admin.ch\Userhome$\All\data\Documents\Documents\Budget%20und%20Finanzen\Voranschlag%20-%20Finanzplan%20nach%20Aufgabengebieten%20f&#252;r%20AB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Hilfstabelle"/>
      <sheetName val="Infoblatt"/>
      <sheetName val="VA FP nach Aufgabengebiet min"/>
    </sheetNames>
    <sheetDataSet>
      <sheetData sheetId="0"/>
      <sheetData sheetId="1">
        <row r="2">
          <cell r="H2" t="str">
            <v>DE</v>
          </cell>
        </row>
        <row r="3">
          <cell r="D3" t="str">
            <v>DE</v>
          </cell>
          <cell r="E3" t="str">
            <v>FR</v>
          </cell>
          <cell r="F3" t="str">
            <v>IT</v>
          </cell>
          <cell r="G3" t="str">
            <v>EN</v>
          </cell>
        </row>
        <row r="4">
          <cell r="D4" t="str">
            <v xml:space="preserve">Infoblatt zu Bericht: </v>
          </cell>
          <cell r="E4" t="str">
            <v>Feuille d'information concernant le rapport:</v>
          </cell>
          <cell r="F4"/>
          <cell r="G4"/>
        </row>
        <row r="5">
          <cell r="D5" t="str">
            <v>Allgemeine Informationen:</v>
          </cell>
          <cell r="E5" t="str">
            <v>Informations générales:</v>
          </cell>
          <cell r="F5"/>
          <cell r="G5"/>
        </row>
        <row r="6">
          <cell r="D6" t="str">
            <v>Berichtsinformationen</v>
          </cell>
          <cell r="E6" t="str">
            <v>Informations concernant le rapport</v>
          </cell>
          <cell r="F6"/>
          <cell r="G6"/>
        </row>
        <row r="7">
          <cell r="D7" t="str">
            <v>Berichtsname</v>
          </cell>
          <cell r="E7" t="str">
            <v>Nom du rapport</v>
          </cell>
          <cell r="F7"/>
          <cell r="G7"/>
        </row>
        <row r="8">
          <cell r="D8" t="str">
            <v>Benutzer</v>
          </cell>
          <cell r="E8" t="str">
            <v>Utilisateur</v>
          </cell>
          <cell r="F8"/>
          <cell r="G8"/>
        </row>
        <row r="9">
          <cell r="D9" t="str">
            <v>Letzte Datenaktualisierung</v>
          </cell>
          <cell r="E9" t="str">
            <v>Dernière mise à jour des données</v>
          </cell>
          <cell r="F9"/>
          <cell r="G9"/>
        </row>
        <row r="10">
          <cell r="D10" t="str">
            <v>Stichtag</v>
          </cell>
          <cell r="E10" t="str">
            <v>Jour de référence</v>
          </cell>
          <cell r="F10"/>
          <cell r="G10"/>
        </row>
        <row r="11">
          <cell r="D11" t="str">
            <v>Filter</v>
          </cell>
          <cell r="E11" t="str">
            <v>Filtre</v>
          </cell>
          <cell r="F11"/>
          <cell r="G11"/>
        </row>
        <row r="12">
          <cell r="D12" t="str">
            <v>Selektionen / Variablen</v>
          </cell>
          <cell r="E12" t="str">
            <v>Sélections / variables</v>
          </cell>
          <cell r="F12"/>
          <cell r="G12"/>
        </row>
        <row r="13">
          <cell r="D13"/>
          <cell r="E13"/>
          <cell r="F13"/>
          <cell r="G13"/>
        </row>
        <row r="14">
          <cell r="D14"/>
          <cell r="E14"/>
          <cell r="F14"/>
          <cell r="G14"/>
        </row>
        <row r="15">
          <cell r="D15"/>
          <cell r="E15"/>
          <cell r="F15"/>
          <cell r="G15"/>
        </row>
        <row r="16">
          <cell r="D16"/>
          <cell r="E16"/>
          <cell r="F16"/>
          <cell r="G16"/>
        </row>
        <row r="17">
          <cell r="D17"/>
          <cell r="E17"/>
          <cell r="F17"/>
          <cell r="G17"/>
        </row>
        <row r="18">
          <cell r="D18"/>
          <cell r="E18"/>
          <cell r="F18"/>
          <cell r="G18"/>
        </row>
        <row r="19">
          <cell r="D19"/>
          <cell r="E19"/>
          <cell r="F19"/>
          <cell r="G19"/>
        </row>
        <row r="20">
          <cell r="D20"/>
          <cell r="E20"/>
          <cell r="F20"/>
          <cell r="G20"/>
        </row>
        <row r="21">
          <cell r="D21"/>
          <cell r="E21"/>
          <cell r="F21"/>
          <cell r="G21"/>
        </row>
        <row r="22">
          <cell r="D22"/>
          <cell r="E22"/>
          <cell r="F22"/>
          <cell r="G22"/>
        </row>
        <row r="23">
          <cell r="D23"/>
          <cell r="E23"/>
          <cell r="F23"/>
          <cell r="G23"/>
        </row>
        <row r="24">
          <cell r="D24"/>
          <cell r="E24"/>
          <cell r="F24"/>
          <cell r="G24"/>
        </row>
        <row r="25">
          <cell r="D25"/>
          <cell r="E25"/>
          <cell r="F25"/>
          <cell r="G25"/>
        </row>
        <row r="26">
          <cell r="D26"/>
          <cell r="E26"/>
          <cell r="F26"/>
          <cell r="G26"/>
        </row>
        <row r="27">
          <cell r="D27"/>
          <cell r="E27"/>
          <cell r="F27"/>
          <cell r="G27"/>
        </row>
        <row r="28">
          <cell r="D28"/>
          <cell r="E28"/>
          <cell r="F28"/>
          <cell r="G28"/>
        </row>
        <row r="29">
          <cell r="D29"/>
          <cell r="E29"/>
          <cell r="F29"/>
          <cell r="G29"/>
        </row>
        <row r="30">
          <cell r="D30"/>
          <cell r="E30"/>
          <cell r="F30"/>
          <cell r="G30"/>
        </row>
        <row r="31">
          <cell r="D31"/>
          <cell r="E31"/>
          <cell r="F31"/>
          <cell r="G31"/>
        </row>
        <row r="32">
          <cell r="D32"/>
          <cell r="E32"/>
          <cell r="F32"/>
          <cell r="G32"/>
        </row>
        <row r="33">
          <cell r="D33" t="str">
            <v>[$-807]</v>
          </cell>
          <cell r="E33" t="str">
            <v>[$-100C]</v>
          </cell>
          <cell r="F33" t="str">
            <v>[$-810]</v>
          </cell>
          <cell r="G33" t="str">
            <v>[$-809]</v>
          </cell>
        </row>
        <row r="34">
          <cell r="D34" t="str">
            <v>Voranschlag - Finanzplan nach Aufgabengebieten (min)</v>
          </cell>
          <cell r="E34" t="str">
            <v>Budget / plan financier par groupe de tâches (min)</v>
          </cell>
          <cell r="F34"/>
          <cell r="G34"/>
        </row>
        <row r="35">
          <cell r="D35"/>
          <cell r="E35"/>
          <cell r="F35"/>
          <cell r="G35"/>
        </row>
        <row r="36">
          <cell r="D36" t="str">
            <v>Der Bericht zeigt den Voranschlag und Finanzplan in der Aufgabengebietssicht. In der Ausprägung "min" sind im Standardaufriss nur wenige Kennzahlen in den Spalten enthalten. Weitere Kennzahlen können jedoch eingeblendet werden. Die dem Bericht zugrundeliegenden Daten erlauben einen Aufriss bis Stufe Voranschlagskredit und Stammhauskonto.
Der Bericht umfasst nur Daten, welche nachfolgende Selektionsbedingungen erfüllen:
• nur finanzierungswirksam
• Kontenklassen 3 und 5
• Kontengruppe 1 30 - 38 und 30 - 59
• Kreditstufe 2 ohne ausserordentliche Positionen 
Der Bericht basiert auf der Kreditsicht.
Die Datenbasis wird für die Finanzberichterstattung verwendet.</v>
          </cell>
          <cell r="E36" t="str">
            <v>Le rapport présente le budget et le plan financier dans l'optique des groupes de tâches. Dans la configuration "min", la présentation standard ne fournit que quelques indicateurs par colonne. Il est cependant possible d'afficher des indicateurs supplémentaires. Les données sur lesquelles se fonde le rapport permettent de donner un aperçu jusqu'au niveau des crédits budgétaires et des comptes de l'administration générale..
Le rapport ne comprend que les données qui répondent aux critères de sélection suivants:
• uniquement avec incidences financières
• classes de comptes 3 et 5
• groupe de comptes 1 30 - 38 et 30 - 59
• niveau de crédit 2 sans les postes extraordinaires 
Le rapport se fonde sur l'optique des crédits. 
La base de données est utilisée pour établir les rapports sur l'état des finances.</v>
          </cell>
          <cell r="F36"/>
          <cell r="G36"/>
        </row>
        <row r="37">
          <cell r="D37" t="str">
            <v>Voranschlag - Finanzplan nach Aufgabengebieten (min)</v>
          </cell>
          <cell r="E37" t="str">
            <v>Budget / plan financier par groupe de tâches (min)</v>
          </cell>
          <cell r="F37"/>
          <cell r="G37"/>
          <cell r="H37" t="str">
            <v>Voranschlag - Finanzplan nach Aufgabengebieten (min)</v>
          </cell>
        </row>
        <row r="38">
          <cell r="D38">
            <v>0</v>
          </cell>
          <cell r="E38"/>
          <cell r="F38"/>
          <cell r="G38"/>
        </row>
        <row r="39">
          <cell r="D39" t="str">
            <v>VA FP nach Aufgabengebiet min [DS_1]</v>
          </cell>
          <cell r="E39" t="str">
            <v>VA FP nach Aufgabengebiet min [DS_1]</v>
          </cell>
          <cell r="F39" t="str">
            <v>VA FP nach Aufgabengebiet min [DS_1]</v>
          </cell>
          <cell r="G39" t="str">
            <v>VA FP nach Aufgabengebiet min [DS_1]</v>
          </cell>
        </row>
        <row r="40">
          <cell r="D40"/>
          <cell r="E40"/>
          <cell r="F40"/>
          <cell r="G40"/>
        </row>
        <row r="41">
          <cell r="D41"/>
          <cell r="E41"/>
          <cell r="F41"/>
          <cell r="G41"/>
        </row>
        <row r="42">
          <cell r="D42"/>
          <cell r="E42"/>
          <cell r="F42"/>
          <cell r="G42"/>
        </row>
        <row r="43">
          <cell r="D43"/>
          <cell r="E43"/>
          <cell r="F43"/>
          <cell r="G43"/>
        </row>
        <row r="44">
          <cell r="D44"/>
          <cell r="E44"/>
          <cell r="F44"/>
          <cell r="G44"/>
        </row>
        <row r="45">
          <cell r="D45"/>
          <cell r="E45"/>
          <cell r="F45"/>
          <cell r="G45"/>
        </row>
        <row r="46">
          <cell r="D46"/>
          <cell r="E46"/>
          <cell r="F46"/>
          <cell r="G46"/>
        </row>
        <row r="47">
          <cell r="D47"/>
          <cell r="E47"/>
          <cell r="F47"/>
          <cell r="G47"/>
        </row>
        <row r="48">
          <cell r="D48"/>
          <cell r="E48"/>
          <cell r="F48"/>
          <cell r="G48"/>
        </row>
        <row r="49">
          <cell r="D49"/>
          <cell r="E49"/>
          <cell r="F49"/>
          <cell r="G49"/>
        </row>
        <row r="50">
          <cell r="D50"/>
          <cell r="E50"/>
          <cell r="F50"/>
          <cell r="G50"/>
        </row>
        <row r="51">
          <cell r="D51"/>
          <cell r="E51"/>
          <cell r="F51"/>
          <cell r="G51"/>
        </row>
        <row r="52">
          <cell r="D52"/>
          <cell r="E52"/>
          <cell r="F52"/>
          <cell r="G52"/>
        </row>
        <row r="53">
          <cell r="D53"/>
          <cell r="E53"/>
          <cell r="F53"/>
          <cell r="G53"/>
        </row>
        <row r="54">
          <cell r="D54"/>
          <cell r="E54"/>
          <cell r="F54"/>
          <cell r="G54"/>
        </row>
        <row r="55">
          <cell r="D55"/>
          <cell r="E55"/>
          <cell r="F55"/>
          <cell r="G55"/>
        </row>
        <row r="56">
          <cell r="D56"/>
          <cell r="E56"/>
          <cell r="F56"/>
          <cell r="G56"/>
        </row>
        <row r="57">
          <cell r="D57"/>
          <cell r="E57"/>
          <cell r="F57"/>
          <cell r="G57"/>
        </row>
        <row r="58">
          <cell r="D58"/>
          <cell r="E58"/>
          <cell r="F58"/>
          <cell r="G58"/>
        </row>
        <row r="59">
          <cell r="D59"/>
          <cell r="E59"/>
          <cell r="F59"/>
          <cell r="G59"/>
        </row>
        <row r="60">
          <cell r="D60"/>
          <cell r="E60"/>
          <cell r="F60"/>
          <cell r="G60"/>
        </row>
        <row r="61">
          <cell r="D61"/>
          <cell r="E61"/>
          <cell r="F61"/>
          <cell r="G61"/>
        </row>
        <row r="62">
          <cell r="D62"/>
          <cell r="E62"/>
          <cell r="F62"/>
          <cell r="G62"/>
        </row>
        <row r="63">
          <cell r="D63"/>
          <cell r="E63"/>
          <cell r="F63"/>
          <cell r="G63"/>
        </row>
        <row r="64">
          <cell r="D64"/>
          <cell r="E64"/>
          <cell r="F64"/>
          <cell r="G64"/>
        </row>
        <row r="65">
          <cell r="D65"/>
          <cell r="E65"/>
          <cell r="F65"/>
          <cell r="G65"/>
        </row>
        <row r="66">
          <cell r="D66"/>
          <cell r="E66"/>
          <cell r="F66"/>
          <cell r="G66"/>
        </row>
        <row r="67">
          <cell r="D67"/>
          <cell r="E67"/>
          <cell r="F67"/>
          <cell r="G67"/>
        </row>
        <row r="68">
          <cell r="D68"/>
          <cell r="E68"/>
          <cell r="F68"/>
          <cell r="G68"/>
        </row>
        <row r="69">
          <cell r="D69"/>
          <cell r="E69"/>
          <cell r="F69"/>
          <cell r="G69"/>
        </row>
        <row r="70">
          <cell r="D70"/>
          <cell r="E70"/>
          <cell r="F70"/>
          <cell r="G70"/>
        </row>
        <row r="71">
          <cell r="D71"/>
          <cell r="E71"/>
          <cell r="F71"/>
          <cell r="G71"/>
        </row>
        <row r="72">
          <cell r="D72"/>
          <cell r="E72"/>
          <cell r="F72"/>
          <cell r="G72"/>
        </row>
        <row r="73">
          <cell r="D73"/>
          <cell r="E73"/>
          <cell r="F73"/>
          <cell r="G73"/>
        </row>
        <row r="74">
          <cell r="D74"/>
          <cell r="E74"/>
          <cell r="F74"/>
          <cell r="G74"/>
        </row>
        <row r="75">
          <cell r="D75"/>
          <cell r="E75"/>
          <cell r="F75"/>
          <cell r="G75"/>
        </row>
        <row r="76">
          <cell r="D76"/>
          <cell r="E76"/>
          <cell r="F76"/>
          <cell r="G76"/>
        </row>
        <row r="77">
          <cell r="D77"/>
          <cell r="E77"/>
          <cell r="F77"/>
          <cell r="G77"/>
        </row>
        <row r="78">
          <cell r="D78"/>
          <cell r="E78"/>
          <cell r="F78"/>
          <cell r="G78"/>
        </row>
        <row r="79">
          <cell r="D79"/>
          <cell r="E79"/>
          <cell r="F79"/>
          <cell r="G79"/>
        </row>
        <row r="80">
          <cell r="D80"/>
          <cell r="E80"/>
          <cell r="F80"/>
          <cell r="G80"/>
        </row>
        <row r="81">
          <cell r="D81"/>
          <cell r="E81"/>
          <cell r="F81"/>
          <cell r="G81"/>
        </row>
        <row r="82">
          <cell r="D82"/>
          <cell r="E82"/>
          <cell r="F82"/>
          <cell r="G82"/>
        </row>
        <row r="83">
          <cell r="D83"/>
          <cell r="E83"/>
          <cell r="F83"/>
          <cell r="G83"/>
        </row>
        <row r="84">
          <cell r="D84"/>
          <cell r="E84"/>
          <cell r="F84"/>
          <cell r="G84"/>
        </row>
        <row r="85">
          <cell r="D85"/>
          <cell r="E85"/>
          <cell r="F85"/>
          <cell r="G85"/>
        </row>
        <row r="86">
          <cell r="D86"/>
          <cell r="E86"/>
          <cell r="F86"/>
          <cell r="G86"/>
        </row>
        <row r="87">
          <cell r="D87"/>
          <cell r="E87"/>
          <cell r="F87"/>
          <cell r="G87"/>
        </row>
        <row r="88">
          <cell r="D88"/>
          <cell r="E88"/>
          <cell r="F88"/>
          <cell r="G88"/>
        </row>
        <row r="89">
          <cell r="D89"/>
          <cell r="E89"/>
          <cell r="F89"/>
          <cell r="G89"/>
        </row>
        <row r="90">
          <cell r="D90"/>
          <cell r="E90"/>
          <cell r="F90"/>
          <cell r="G90"/>
        </row>
        <row r="91">
          <cell r="D91"/>
          <cell r="E91"/>
          <cell r="F91"/>
          <cell r="G91"/>
        </row>
        <row r="92">
          <cell r="D92"/>
          <cell r="E92"/>
          <cell r="F92"/>
          <cell r="G92"/>
        </row>
        <row r="93">
          <cell r="D93"/>
          <cell r="E93"/>
          <cell r="F93"/>
          <cell r="G93"/>
        </row>
        <row r="94">
          <cell r="D94"/>
          <cell r="E94"/>
          <cell r="F94"/>
          <cell r="G94"/>
        </row>
        <row r="95">
          <cell r="D95"/>
          <cell r="E95"/>
          <cell r="F95"/>
          <cell r="G95"/>
        </row>
        <row r="96">
          <cell r="D96"/>
          <cell r="E96"/>
          <cell r="F96"/>
          <cell r="G96"/>
        </row>
        <row r="97">
          <cell r="D97"/>
          <cell r="E97"/>
          <cell r="F97"/>
          <cell r="G97"/>
        </row>
        <row r="98">
          <cell r="D98"/>
          <cell r="E98"/>
          <cell r="F98"/>
          <cell r="G98"/>
        </row>
        <row r="99">
          <cell r="D99"/>
          <cell r="E99"/>
          <cell r="F99"/>
          <cell r="G99"/>
        </row>
        <row r="100">
          <cell r="D100"/>
          <cell r="E100"/>
          <cell r="F100"/>
          <cell r="G100"/>
        </row>
        <row r="101">
          <cell r="D101"/>
          <cell r="E101"/>
          <cell r="F101"/>
          <cell r="G101"/>
        </row>
        <row r="102">
          <cell r="D102"/>
          <cell r="E102"/>
          <cell r="F102"/>
          <cell r="G102"/>
        </row>
        <row r="103">
          <cell r="D103"/>
          <cell r="E103"/>
          <cell r="F103"/>
          <cell r="G103"/>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Hilfstabelle"/>
      <sheetName val="Infoblatt"/>
      <sheetName val="VA FP nach Aufgabengebiet min"/>
    </sheetNames>
    <sheetDataSet>
      <sheetData sheetId="0"/>
      <sheetData sheetId="1">
        <row r="2">
          <cell r="H2" t="str">
            <v>DE</v>
          </cell>
        </row>
        <row r="3">
          <cell r="D3" t="str">
            <v>DE</v>
          </cell>
          <cell r="E3" t="str">
            <v>FR</v>
          </cell>
          <cell r="F3" t="str">
            <v>IT</v>
          </cell>
          <cell r="G3" t="str">
            <v>EN</v>
          </cell>
        </row>
        <row r="4">
          <cell r="D4" t="str">
            <v xml:space="preserve">Infoblatt zu Bericht: </v>
          </cell>
          <cell r="E4" t="str">
            <v>Feuille d'information concernant le rapport:</v>
          </cell>
        </row>
        <row r="5">
          <cell r="D5" t="str">
            <v>Allgemeine Informationen:</v>
          </cell>
          <cell r="E5" t="str">
            <v>Informations générales:</v>
          </cell>
        </row>
        <row r="6">
          <cell r="D6" t="str">
            <v>Berichtsinformationen</v>
          </cell>
          <cell r="E6" t="str">
            <v>Informations concernant le rapport</v>
          </cell>
        </row>
        <row r="7">
          <cell r="D7" t="str">
            <v>Berichtsname</v>
          </cell>
          <cell r="E7" t="str">
            <v>Nom du rapport</v>
          </cell>
        </row>
        <row r="8">
          <cell r="D8" t="str">
            <v>Benutzer</v>
          </cell>
          <cell r="E8" t="str">
            <v>Utilisateur</v>
          </cell>
        </row>
        <row r="9">
          <cell r="D9" t="str">
            <v>Letzte Datenaktualisierung</v>
          </cell>
          <cell r="E9" t="str">
            <v>Dernière mise à jour des données</v>
          </cell>
        </row>
        <row r="10">
          <cell r="D10" t="str">
            <v>Stichtag</v>
          </cell>
          <cell r="E10" t="str">
            <v>Jour de référence</v>
          </cell>
        </row>
        <row r="11">
          <cell r="D11" t="str">
            <v>Filter</v>
          </cell>
          <cell r="E11" t="str">
            <v>Filtre</v>
          </cell>
        </row>
        <row r="12">
          <cell r="D12" t="str">
            <v>Selektionen / Variablen</v>
          </cell>
          <cell r="E12" t="str">
            <v>Sélections / variables</v>
          </cell>
        </row>
        <row r="33">
          <cell r="D33" t="str">
            <v>[$-807]</v>
          </cell>
          <cell r="E33" t="str">
            <v>[$-100C]</v>
          </cell>
          <cell r="F33" t="str">
            <v>[$-810]</v>
          </cell>
          <cell r="G33" t="str">
            <v>[$-809]</v>
          </cell>
        </row>
        <row r="34">
          <cell r="D34" t="str">
            <v>Voranschlag - Finanzplan nach Aufgabengebieten (min)</v>
          </cell>
          <cell r="E34" t="str">
            <v>Budget / plan financier par groupe de tâches (min)</v>
          </cell>
        </row>
        <row r="36">
          <cell r="D36" t="str">
            <v>Der Bericht zeigt den Voranschlag und Finanzplan in der Aufgabengebietssicht. In der Ausprägung "min" sind im Standardaufriss nur wenige Kennzahlen in den Spalten enthalten. Weitere Kennzahlen können jedoch eingeblendet werden. Die dem Bericht zugrundeliegenden Daten erlauben einen Aufriss bis Stufe Voranschlagskredit und Stammhauskonto.
Der Bericht umfasst nur Daten, welche nachfolgende Selektionsbedingungen erfüllen:
• nur finanzierungswirksam
• Kontenklassen 3 und 5
• Kontengruppe 1 30 - 38 und 30 - 59
• Kreditstufe 2 ohne ausserordentliche Positionen 
Der Bericht basiert auf der Kreditsicht.
Die Datenbasis wird für die Finanzberichterstattung verwendet.</v>
          </cell>
          <cell r="E36" t="str">
            <v>Le rapport présente le budget et le plan financier dans l'optique des groupes de tâches. Dans la configuration "min", la présentation standard ne fournit que quelques indicateurs par colonne. Il est cependant possible d'afficher des indicateurs supplémentaires. Les données sur lesquelles se fonde le rapport permettent de donner un aperçu jusqu'au niveau des crédits budgétaires et des comptes de l'administration générale..
Le rapport ne comprend que les données qui répondent aux critères de sélection suivants:
• uniquement avec incidences financières
• classes de comptes 3 et 5
• groupe de comptes 1 30 - 38 et 30 - 59
• niveau de crédit 2 sans les postes extraordinaires 
Le rapport se fonde sur l'optique des crédits. 
La base de données est utilisée pour établir les rapports sur l'état des finances.</v>
          </cell>
        </row>
        <row r="37">
          <cell r="D37" t="str">
            <v>Voranschlag - Finanzplan nach Aufgabengebieten (min)</v>
          </cell>
          <cell r="E37" t="str">
            <v>Budget / plan financier par groupe de tâches (min)</v>
          </cell>
          <cell r="H37" t="str">
            <v>Voranschlag - Finanzplan nach Aufgabengebieten (min)</v>
          </cell>
        </row>
        <row r="38">
          <cell r="D38">
            <v>0</v>
          </cell>
          <cell r="H38" t="str">
            <v/>
          </cell>
        </row>
        <row r="39">
          <cell r="D39" t="str">
            <v>VA FP nach Aufgabengebiet min [DS_1]</v>
          </cell>
          <cell r="E39" t="str">
            <v>VA FP nach Aufgabengebiet min [DS_1]</v>
          </cell>
          <cell r="F39" t="str">
            <v>VA FP nach Aufgabengebiet min [DS_1]</v>
          </cell>
          <cell r="G39" t="str">
            <v>VA FP nach Aufgabengebiet min [DS_1]</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Hilfstabelle"/>
      <sheetName val="Infoblatt"/>
      <sheetName val="VA FP nach Aufgabengebiet min"/>
    </sheetNames>
    <sheetDataSet>
      <sheetData sheetId="0"/>
      <sheetData sheetId="1">
        <row r="2">
          <cell r="H2" t="str">
            <v>DE</v>
          </cell>
        </row>
        <row r="3">
          <cell r="D3" t="str">
            <v>DE</v>
          </cell>
          <cell r="E3" t="str">
            <v>FR</v>
          </cell>
          <cell r="F3" t="str">
            <v>IT</v>
          </cell>
          <cell r="G3" t="str">
            <v>EN</v>
          </cell>
        </row>
        <row r="4">
          <cell r="D4" t="str">
            <v xml:space="preserve">Infoblatt zu Bericht: </v>
          </cell>
          <cell r="E4" t="str">
            <v>Feuille d'information concernant le rapport:</v>
          </cell>
          <cell r="F4"/>
          <cell r="G4"/>
        </row>
        <row r="5">
          <cell r="D5" t="str">
            <v>Allgemeine Informationen:</v>
          </cell>
          <cell r="E5" t="str">
            <v>Informations générales:</v>
          </cell>
          <cell r="F5"/>
          <cell r="G5"/>
        </row>
        <row r="6">
          <cell r="D6" t="str">
            <v>Berichtsinformationen</v>
          </cell>
          <cell r="E6" t="str">
            <v>Informations concernant le rapport</v>
          </cell>
          <cell r="F6"/>
          <cell r="G6"/>
        </row>
        <row r="7">
          <cell r="D7" t="str">
            <v>Berichtsname</v>
          </cell>
          <cell r="E7" t="str">
            <v>Nom du rapport</v>
          </cell>
          <cell r="F7"/>
          <cell r="G7"/>
        </row>
        <row r="8">
          <cell r="D8" t="str">
            <v>Benutzer</v>
          </cell>
          <cell r="E8" t="str">
            <v>Utilisateur</v>
          </cell>
          <cell r="F8"/>
          <cell r="G8"/>
        </row>
        <row r="9">
          <cell r="D9" t="str">
            <v>Letzte Datenaktualisierung</v>
          </cell>
          <cell r="E9" t="str">
            <v>Dernière mise à jour des données</v>
          </cell>
          <cell r="F9"/>
          <cell r="G9"/>
        </row>
        <row r="10">
          <cell r="D10" t="str">
            <v>Stichtag</v>
          </cell>
          <cell r="E10" t="str">
            <v>Jour de référence</v>
          </cell>
          <cell r="F10"/>
          <cell r="G10"/>
        </row>
        <row r="11">
          <cell r="D11" t="str">
            <v>Filter</v>
          </cell>
          <cell r="E11" t="str">
            <v>Filtre</v>
          </cell>
          <cell r="F11"/>
          <cell r="G11"/>
        </row>
        <row r="12">
          <cell r="D12" t="str">
            <v>Selektionen / Variablen</v>
          </cell>
          <cell r="E12" t="str">
            <v>Sélections / variables</v>
          </cell>
          <cell r="F12"/>
          <cell r="G12"/>
        </row>
        <row r="13">
          <cell r="D13"/>
          <cell r="E13"/>
          <cell r="F13"/>
          <cell r="G13"/>
        </row>
        <row r="14">
          <cell r="D14"/>
          <cell r="E14"/>
          <cell r="F14"/>
          <cell r="G14"/>
        </row>
        <row r="15">
          <cell r="D15"/>
          <cell r="E15"/>
          <cell r="F15"/>
          <cell r="G15"/>
        </row>
        <row r="16">
          <cell r="D16"/>
          <cell r="E16"/>
          <cell r="F16"/>
          <cell r="G16"/>
        </row>
        <row r="17">
          <cell r="D17"/>
          <cell r="E17"/>
          <cell r="F17"/>
          <cell r="G17"/>
        </row>
        <row r="18">
          <cell r="D18"/>
          <cell r="E18"/>
          <cell r="F18"/>
          <cell r="G18"/>
        </row>
        <row r="19">
          <cell r="D19"/>
          <cell r="E19"/>
          <cell r="F19"/>
          <cell r="G19"/>
        </row>
        <row r="20">
          <cell r="D20"/>
          <cell r="E20"/>
          <cell r="F20"/>
          <cell r="G20"/>
        </row>
        <row r="21">
          <cell r="D21"/>
          <cell r="E21"/>
          <cell r="F21"/>
          <cell r="G21"/>
        </row>
        <row r="22">
          <cell r="D22"/>
          <cell r="E22"/>
          <cell r="F22"/>
          <cell r="G22"/>
        </row>
        <row r="23">
          <cell r="D23"/>
          <cell r="E23"/>
          <cell r="F23"/>
          <cell r="G23"/>
        </row>
        <row r="24">
          <cell r="D24"/>
          <cell r="E24"/>
          <cell r="F24"/>
          <cell r="G24"/>
        </row>
        <row r="25">
          <cell r="D25"/>
          <cell r="E25"/>
          <cell r="F25"/>
          <cell r="G25"/>
        </row>
        <row r="26">
          <cell r="D26"/>
          <cell r="E26"/>
          <cell r="F26"/>
          <cell r="G26"/>
        </row>
        <row r="27">
          <cell r="D27"/>
          <cell r="E27"/>
          <cell r="F27"/>
          <cell r="G27"/>
        </row>
        <row r="28">
          <cell r="D28"/>
          <cell r="E28"/>
          <cell r="F28"/>
          <cell r="G28"/>
        </row>
        <row r="29">
          <cell r="D29"/>
          <cell r="E29"/>
          <cell r="F29"/>
          <cell r="G29"/>
        </row>
        <row r="30">
          <cell r="D30"/>
          <cell r="E30"/>
          <cell r="F30"/>
          <cell r="G30"/>
        </row>
        <row r="31">
          <cell r="D31"/>
          <cell r="E31"/>
          <cell r="F31"/>
          <cell r="G31"/>
        </row>
        <row r="32">
          <cell r="D32"/>
          <cell r="E32"/>
          <cell r="F32"/>
          <cell r="G32"/>
        </row>
        <row r="33">
          <cell r="D33" t="str">
            <v>[$-807]</v>
          </cell>
          <cell r="E33" t="str">
            <v>[$-100C]</v>
          </cell>
          <cell r="F33" t="str">
            <v>[$-810]</v>
          </cell>
          <cell r="G33" t="str">
            <v>[$-809]</v>
          </cell>
        </row>
        <row r="34">
          <cell r="D34" t="str">
            <v>Voranschlag - Finanzplan nach Aufgabengebieten (min)</v>
          </cell>
          <cell r="E34" t="str">
            <v>Budget / plan financier par groupe de tâches (min)</v>
          </cell>
          <cell r="F34"/>
          <cell r="G34"/>
        </row>
        <row r="35">
          <cell r="D35"/>
          <cell r="E35"/>
          <cell r="F35"/>
          <cell r="G35"/>
        </row>
        <row r="36">
          <cell r="D36" t="str">
            <v>Der Bericht zeigt den Voranschlag und Finanzplan in der Aufgabengebietssicht. In der Ausprägung "min" sind im Standardaufriss nur wenige Kennzahlen in den Spalten enthalten. Weitere Kennzahlen können jedoch eingeblendet werden. Die dem Bericht zugrundeliegenden Daten erlauben einen Aufriss bis Stufe Voranschlagskredit und Stammhauskonto.
Der Bericht umfasst nur Daten, welche nachfolgende Selektionsbedingungen erfüllen:
• nur finanzierungswirksam
• Kontenklassen 3 und 5
• Kontengruppe 1 30 - 38 und 30 - 59
• Kreditstufe 2 ohne ausserordentliche Positionen 
Der Bericht basiert auf der Kreditsicht.
Die Datenbasis wird für die Finanzberichterstattung verwendet.</v>
          </cell>
          <cell r="E36" t="str">
            <v>Le rapport présente le budget et le plan financier dans l'optique des groupes de tâches. Dans la configuration "min", la présentation standard ne fournit que quelques indicateurs par colonne. Il est cependant possible d'afficher des indicateurs supplémentaires. Les données sur lesquelles se fonde le rapport permettent de donner un aperçu jusqu'au niveau des crédits budgétaires et des comptes de l'administration générale..
Le rapport ne comprend que les données qui répondent aux critères de sélection suivants:
• uniquement avec incidences financières
• classes de comptes 3 et 5
• groupe de comptes 1 30 - 38 et 30 - 59
• niveau de crédit 2 sans les postes extraordinaires 
Le rapport se fonde sur l'optique des crédits. 
La base de données est utilisée pour établir les rapports sur l'état des finances.</v>
          </cell>
          <cell r="F36"/>
          <cell r="G36"/>
        </row>
        <row r="37">
          <cell r="D37" t="str">
            <v>Voranschlag - Finanzplan nach Aufgabengebieten (min)</v>
          </cell>
          <cell r="E37" t="str">
            <v>Budget / plan financier par groupe de tâches (min)</v>
          </cell>
          <cell r="F37"/>
          <cell r="G37"/>
        </row>
        <row r="38">
          <cell r="D38">
            <v>0</v>
          </cell>
          <cell r="E38"/>
          <cell r="F38"/>
          <cell r="G38"/>
        </row>
        <row r="39">
          <cell r="D39" t="str">
            <v>VA FP nach Aufgabengebiet min [DS_1]</v>
          </cell>
          <cell r="E39" t="str">
            <v>VA FP nach Aufgabengebiet min [DS_1]</v>
          </cell>
          <cell r="F39" t="str">
            <v>VA FP nach Aufgabengebiet min [DS_1]</v>
          </cell>
          <cell r="G39" t="str">
            <v>VA FP nach Aufgabengebiet min [DS_1]</v>
          </cell>
        </row>
        <row r="40">
          <cell r="D40"/>
          <cell r="E40"/>
          <cell r="F40"/>
          <cell r="G40"/>
        </row>
        <row r="41">
          <cell r="D41"/>
          <cell r="E41"/>
          <cell r="F41"/>
          <cell r="G41"/>
        </row>
        <row r="42">
          <cell r="D42"/>
          <cell r="E42"/>
          <cell r="F42"/>
          <cell r="G42"/>
        </row>
        <row r="43">
          <cell r="D43"/>
          <cell r="E43"/>
          <cell r="F43"/>
          <cell r="G43"/>
        </row>
        <row r="44">
          <cell r="D44"/>
          <cell r="E44"/>
          <cell r="F44"/>
          <cell r="G44"/>
        </row>
        <row r="45">
          <cell r="D45"/>
          <cell r="E45"/>
          <cell r="F45"/>
          <cell r="G45"/>
        </row>
        <row r="46">
          <cell r="D46"/>
          <cell r="E46"/>
          <cell r="F46"/>
          <cell r="G46"/>
        </row>
        <row r="47">
          <cell r="D47"/>
          <cell r="E47"/>
          <cell r="F47"/>
          <cell r="G47"/>
        </row>
        <row r="48">
          <cell r="D48"/>
          <cell r="E48"/>
          <cell r="F48"/>
          <cell r="G48"/>
        </row>
        <row r="49">
          <cell r="D49"/>
          <cell r="E49"/>
          <cell r="F49"/>
          <cell r="G49"/>
        </row>
        <row r="50">
          <cell r="D50"/>
          <cell r="E50"/>
          <cell r="F50"/>
          <cell r="G50"/>
        </row>
        <row r="51">
          <cell r="D51"/>
          <cell r="E51"/>
          <cell r="F51"/>
          <cell r="G51"/>
        </row>
        <row r="52">
          <cell r="D52"/>
          <cell r="E52"/>
          <cell r="F52"/>
          <cell r="G52"/>
        </row>
        <row r="53">
          <cell r="D53"/>
          <cell r="E53"/>
          <cell r="F53"/>
          <cell r="G53"/>
        </row>
        <row r="54">
          <cell r="D54"/>
          <cell r="E54"/>
          <cell r="F54"/>
          <cell r="G54"/>
        </row>
        <row r="55">
          <cell r="D55"/>
          <cell r="E55"/>
          <cell r="F55"/>
          <cell r="G55"/>
        </row>
        <row r="56">
          <cell r="D56"/>
          <cell r="E56"/>
          <cell r="F56"/>
          <cell r="G56"/>
        </row>
        <row r="57">
          <cell r="D57"/>
          <cell r="E57"/>
          <cell r="F57"/>
          <cell r="G57"/>
        </row>
        <row r="58">
          <cell r="D58"/>
          <cell r="E58"/>
          <cell r="F58"/>
          <cell r="G58"/>
        </row>
        <row r="59">
          <cell r="D59"/>
          <cell r="E59"/>
          <cell r="F59"/>
          <cell r="G59"/>
        </row>
        <row r="60">
          <cell r="D60"/>
          <cell r="E60"/>
          <cell r="F60"/>
          <cell r="G60"/>
        </row>
        <row r="61">
          <cell r="D61"/>
          <cell r="E61"/>
          <cell r="F61"/>
          <cell r="G61"/>
        </row>
        <row r="62">
          <cell r="D62"/>
          <cell r="E62"/>
          <cell r="F62"/>
          <cell r="G62"/>
        </row>
        <row r="63">
          <cell r="D63"/>
          <cell r="E63"/>
          <cell r="F63"/>
          <cell r="G63"/>
        </row>
        <row r="64">
          <cell r="D64"/>
          <cell r="E64"/>
          <cell r="F64"/>
          <cell r="G64"/>
        </row>
        <row r="65">
          <cell r="D65"/>
          <cell r="E65"/>
          <cell r="F65"/>
          <cell r="G65"/>
        </row>
        <row r="66">
          <cell r="D66"/>
          <cell r="E66"/>
          <cell r="F66"/>
          <cell r="G66"/>
        </row>
        <row r="67">
          <cell r="D67"/>
          <cell r="E67"/>
          <cell r="F67"/>
          <cell r="G67"/>
        </row>
        <row r="68">
          <cell r="D68"/>
          <cell r="E68"/>
          <cell r="F68"/>
          <cell r="G68"/>
        </row>
        <row r="69">
          <cell r="D69"/>
          <cell r="E69"/>
          <cell r="F69"/>
          <cell r="G69"/>
        </row>
        <row r="70">
          <cell r="D70"/>
          <cell r="E70"/>
          <cell r="F70"/>
          <cell r="G70"/>
        </row>
        <row r="71">
          <cell r="D71"/>
          <cell r="E71"/>
          <cell r="F71"/>
          <cell r="G71"/>
        </row>
        <row r="72">
          <cell r="D72"/>
          <cell r="E72"/>
          <cell r="F72"/>
          <cell r="G72"/>
        </row>
        <row r="73">
          <cell r="D73"/>
          <cell r="E73"/>
          <cell r="F73"/>
          <cell r="G73"/>
        </row>
        <row r="74">
          <cell r="D74"/>
          <cell r="E74"/>
          <cell r="F74"/>
          <cell r="G74"/>
        </row>
        <row r="75">
          <cell r="D75"/>
          <cell r="E75"/>
          <cell r="F75"/>
          <cell r="G75"/>
        </row>
        <row r="76">
          <cell r="D76"/>
          <cell r="E76"/>
          <cell r="F76"/>
          <cell r="G76"/>
        </row>
        <row r="77">
          <cell r="D77"/>
          <cell r="E77"/>
          <cell r="F77"/>
          <cell r="G77"/>
        </row>
        <row r="78">
          <cell r="D78"/>
          <cell r="E78"/>
          <cell r="F78"/>
          <cell r="G78"/>
        </row>
        <row r="79">
          <cell r="D79"/>
          <cell r="E79"/>
          <cell r="F79"/>
          <cell r="G79"/>
        </row>
        <row r="80">
          <cell r="D80"/>
          <cell r="E80"/>
          <cell r="F80"/>
          <cell r="G80"/>
        </row>
        <row r="81">
          <cell r="D81"/>
          <cell r="E81"/>
          <cell r="F81"/>
          <cell r="G81"/>
        </row>
        <row r="82">
          <cell r="D82"/>
          <cell r="E82"/>
          <cell r="F82"/>
          <cell r="G82"/>
        </row>
        <row r="83">
          <cell r="D83"/>
          <cell r="E83"/>
          <cell r="F83"/>
          <cell r="G83"/>
        </row>
        <row r="84">
          <cell r="D84"/>
          <cell r="E84"/>
          <cell r="F84"/>
          <cell r="G84"/>
        </row>
        <row r="85">
          <cell r="D85"/>
          <cell r="E85"/>
          <cell r="F85"/>
          <cell r="G85"/>
        </row>
        <row r="86">
          <cell r="D86"/>
          <cell r="E86"/>
          <cell r="F86"/>
          <cell r="G86"/>
        </row>
        <row r="87">
          <cell r="D87"/>
          <cell r="E87"/>
          <cell r="F87"/>
          <cell r="G87"/>
        </row>
        <row r="88">
          <cell r="D88"/>
          <cell r="E88"/>
          <cell r="F88"/>
          <cell r="G88"/>
        </row>
        <row r="89">
          <cell r="D89"/>
          <cell r="E89"/>
          <cell r="F89"/>
          <cell r="G89"/>
        </row>
        <row r="90">
          <cell r="D90"/>
          <cell r="E90"/>
          <cell r="F90"/>
          <cell r="G90"/>
        </row>
        <row r="91">
          <cell r="D91"/>
          <cell r="E91"/>
          <cell r="F91"/>
          <cell r="G91"/>
        </row>
        <row r="92">
          <cell r="D92"/>
          <cell r="E92"/>
          <cell r="F92"/>
          <cell r="G92"/>
        </row>
        <row r="93">
          <cell r="D93"/>
          <cell r="E93"/>
          <cell r="F93"/>
          <cell r="G93"/>
        </row>
        <row r="94">
          <cell r="D94"/>
          <cell r="E94"/>
          <cell r="F94"/>
          <cell r="G94"/>
        </row>
        <row r="95">
          <cell r="D95"/>
          <cell r="E95"/>
          <cell r="F95"/>
          <cell r="G95"/>
        </row>
        <row r="96">
          <cell r="D96"/>
          <cell r="E96"/>
          <cell r="F96"/>
          <cell r="G96"/>
        </row>
        <row r="97">
          <cell r="D97"/>
          <cell r="E97"/>
          <cell r="F97"/>
          <cell r="G97"/>
        </row>
        <row r="98">
          <cell r="D98"/>
          <cell r="E98"/>
          <cell r="F98"/>
          <cell r="G98"/>
        </row>
        <row r="99">
          <cell r="D99"/>
          <cell r="E99"/>
          <cell r="F99"/>
          <cell r="G99"/>
        </row>
        <row r="100">
          <cell r="D100"/>
          <cell r="E100"/>
          <cell r="F100"/>
          <cell r="G100"/>
        </row>
        <row r="101">
          <cell r="D101"/>
          <cell r="E101"/>
          <cell r="F101"/>
          <cell r="G101"/>
        </row>
        <row r="102">
          <cell r="D102"/>
          <cell r="E102"/>
          <cell r="F102"/>
          <cell r="G102"/>
        </row>
        <row r="103">
          <cell r="D103"/>
          <cell r="E103"/>
          <cell r="F103"/>
          <cell r="G103"/>
        </row>
      </sheetData>
      <sheetData sheetId="2"/>
      <sheetData sheetId="3"/>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zoomScale="145" zoomScaleNormal="145" zoomScalePageLayoutView="180" workbookViewId="0">
      <pane xSplit="1" ySplit="3" topLeftCell="B4" activePane="bottomRight" state="frozen"/>
      <selection pane="topRight" activeCell="B1" sqref="B1"/>
      <selection pane="bottomLeft" activeCell="A4" sqref="A4"/>
      <selection pane="bottomRight" activeCell="C2" sqref="C1:C1048576"/>
    </sheetView>
  </sheetViews>
  <sheetFormatPr baseColWidth="10" defaultColWidth="10.625" defaultRowHeight="9.9499999999999993" customHeight="1" outlineLevelRow="1" outlineLevelCol="1" x14ac:dyDescent="0.2"/>
  <cols>
    <col min="1" max="1" width="36.125" style="1" customWidth="1"/>
    <col min="2" max="2" width="8.125" style="13" hidden="1" customWidth="1" outlineLevel="1"/>
    <col min="3" max="3" width="8.125" style="1" hidden="1" customWidth="1" outlineLevel="1"/>
    <col min="4" max="4" width="8.125" style="1" customWidth="1" collapsed="1"/>
    <col min="5" max="8" width="8.125" style="1" customWidth="1"/>
    <col min="9" max="9" width="7.875" style="1" customWidth="1"/>
    <col min="10" max="11" width="7.375" style="1" bestFit="1" customWidth="1"/>
    <col min="12" max="12" width="6.625" style="1" bestFit="1" customWidth="1"/>
    <col min="13" max="16384" width="10.625" style="1"/>
  </cols>
  <sheetData>
    <row r="1" spans="1:11" ht="9.9499999999999993" customHeight="1" x14ac:dyDescent="0.2">
      <c r="A1" s="58" t="s">
        <v>2</v>
      </c>
      <c r="B1" s="59"/>
      <c r="C1" s="59"/>
      <c r="D1" s="59"/>
    </row>
    <row r="2" spans="1:11" ht="9.9499999999999993" customHeight="1" x14ac:dyDescent="0.2">
      <c r="A2" s="4" t="s">
        <v>3</v>
      </c>
      <c r="B2" s="14">
        <v>2011</v>
      </c>
      <c r="C2" s="5">
        <v>2012</v>
      </c>
      <c r="D2" s="5">
        <v>2013</v>
      </c>
      <c r="E2" s="5">
        <v>2014</v>
      </c>
      <c r="F2" s="5">
        <v>2015</v>
      </c>
      <c r="G2" s="5">
        <v>2016</v>
      </c>
      <c r="H2" s="5">
        <v>2017</v>
      </c>
      <c r="I2" s="5">
        <v>2018</v>
      </c>
      <c r="J2" s="5">
        <v>2019</v>
      </c>
      <c r="K2" s="5">
        <v>2020</v>
      </c>
    </row>
    <row r="3" spans="1:11" ht="9.9499999999999993" customHeight="1" x14ac:dyDescent="0.2">
      <c r="A3" s="6"/>
      <c r="B3" s="9"/>
      <c r="C3" s="7"/>
      <c r="D3" s="7"/>
      <c r="E3" s="7"/>
      <c r="F3" s="7"/>
      <c r="G3" s="7"/>
      <c r="H3" s="7"/>
      <c r="I3" s="7"/>
      <c r="J3" s="7"/>
      <c r="K3" s="7"/>
    </row>
    <row r="4" spans="1:11" ht="9.9499999999999993" customHeight="1" x14ac:dyDescent="0.2">
      <c r="A4" s="8" t="s">
        <v>4</v>
      </c>
      <c r="B4" s="12">
        <v>3663016.0427399999</v>
      </c>
      <c r="C4" s="12">
        <v>3711112.4581899997</v>
      </c>
      <c r="D4" s="12">
        <v>3705974.3066000007</v>
      </c>
      <c r="E4" s="12">
        <v>3692510.3857899997</v>
      </c>
      <c r="F4" s="12">
        <v>3667266.8679999998</v>
      </c>
      <c r="G4" s="12">
        <f>G5+G21</f>
        <v>3659324.5869999998</v>
      </c>
      <c r="H4" s="12">
        <f>H5+H21</f>
        <v>3651973.54164</v>
      </c>
      <c r="I4" s="12">
        <f>I5+I21</f>
        <v>3639702.0134049999</v>
      </c>
      <c r="J4" s="12">
        <f>J5+J21</f>
        <v>3658151.0041767033</v>
      </c>
      <c r="K4" s="12">
        <f>K5+K21</f>
        <v>3661530.7244724138</v>
      </c>
    </row>
    <row r="5" spans="1:11" ht="9.9499999999999993" customHeight="1" x14ac:dyDescent="0.2">
      <c r="A5" s="15" t="s">
        <v>5</v>
      </c>
      <c r="B5" s="16">
        <v>3370376.2450000001</v>
      </c>
      <c r="C5" s="16">
        <v>3441200.1269999999</v>
      </c>
      <c r="D5" s="16">
        <v>3438065.0486900005</v>
      </c>
      <c r="E5" s="16">
        <v>3429695.8211599998</v>
      </c>
      <c r="F5" s="16">
        <f t="shared" ref="F5:K5" si="0">F6+F12+F17</f>
        <v>3385284</v>
      </c>
      <c r="G5" s="16">
        <f t="shared" si="0"/>
        <v>3384246.4469999997</v>
      </c>
      <c r="H5" s="16">
        <f t="shared" si="0"/>
        <v>3380692.57864</v>
      </c>
      <c r="I5" s="16">
        <f t="shared" si="0"/>
        <v>3365820.4750799998</v>
      </c>
      <c r="J5" s="16">
        <f t="shared" si="0"/>
        <v>3473794.0593300001</v>
      </c>
      <c r="K5" s="16">
        <f t="shared" si="0"/>
        <v>3483864.87323</v>
      </c>
    </row>
    <row r="6" spans="1:11" ht="9.9499999999999993" customHeight="1" x14ac:dyDescent="0.2">
      <c r="A6" s="17" t="s">
        <v>6</v>
      </c>
      <c r="B6" s="18">
        <v>134666.29199999999</v>
      </c>
      <c r="C6" s="18">
        <v>191902.45199999999</v>
      </c>
      <c r="D6" s="18">
        <v>189243.64911999999</v>
      </c>
      <c r="E6" s="18">
        <v>184090.40537000002</v>
      </c>
      <c r="F6" s="18">
        <f t="shared" ref="F6:K6" si="1">SUM(F7:F11)</f>
        <v>159564</v>
      </c>
      <c r="G6" s="18">
        <f t="shared" si="1"/>
        <v>148009.084</v>
      </c>
      <c r="H6" s="18">
        <f t="shared" si="1"/>
        <v>136752.22663000002</v>
      </c>
      <c r="I6" s="18">
        <f t="shared" si="1"/>
        <v>132445.32500000001</v>
      </c>
      <c r="J6" s="18">
        <f t="shared" si="1"/>
        <v>132274.34985999999</v>
      </c>
      <c r="K6" s="18">
        <f t="shared" si="1"/>
        <v>131535.93650000001</v>
      </c>
    </row>
    <row r="7" spans="1:11" ht="9.9499999999999993" customHeight="1" x14ac:dyDescent="0.2">
      <c r="A7" s="2" t="s">
        <v>7</v>
      </c>
      <c r="B7" s="10">
        <v>82999.835999999996</v>
      </c>
      <c r="C7" s="10">
        <v>86999.778999999995</v>
      </c>
      <c r="D7" s="10">
        <v>87807.578999999998</v>
      </c>
      <c r="E7" s="10">
        <v>89156.861000000004</v>
      </c>
      <c r="F7" s="10">
        <v>94659</v>
      </c>
      <c r="G7" s="10">
        <v>83807.851999999999</v>
      </c>
      <c r="H7" s="10">
        <v>79667.975000000006</v>
      </c>
      <c r="I7" s="10">
        <v>82200</v>
      </c>
      <c r="J7" s="10">
        <f>('VA FP nach Ag min R19'!$C$212)/1000</f>
        <v>82782.7</v>
      </c>
      <c r="K7" s="10">
        <f>'VA FP nach Ag min R20'!C212/1000</f>
        <v>80599.899999999994</v>
      </c>
    </row>
    <row r="8" spans="1:11" ht="9.9499999999999993" customHeight="1" x14ac:dyDescent="0.2">
      <c r="A8" s="2" t="s">
        <v>8</v>
      </c>
      <c r="B8" s="10">
        <v>13000</v>
      </c>
      <c r="C8" s="10">
        <v>53999.733999999997</v>
      </c>
      <c r="D8" s="10">
        <v>51000</v>
      </c>
      <c r="E8" s="10">
        <v>45132.195370000001</v>
      </c>
      <c r="F8" s="10">
        <v>15283</v>
      </c>
      <c r="G8" s="10">
        <v>13034.114</v>
      </c>
      <c r="H8" s="10">
        <v>6828.7486699999999</v>
      </c>
      <c r="I8" s="10">
        <v>938.51800000000003</v>
      </c>
      <c r="J8" s="10">
        <f>'VA FP nach Ag min R19'!$C$211/1000</f>
        <v>-260.34105</v>
      </c>
      <c r="K8" s="10">
        <f>'VA FP nach Ag min R20'!C211/1000</f>
        <v>440.33659999999998</v>
      </c>
    </row>
    <row r="9" spans="1:11" ht="9.9499999999999993" customHeight="1" x14ac:dyDescent="0.2">
      <c r="A9" s="2" t="s">
        <v>9</v>
      </c>
      <c r="B9" s="10">
        <v>1020.8399999999999</v>
      </c>
      <c r="C9" s="10">
        <v>944.44100000000003</v>
      </c>
      <c r="D9" s="10">
        <v>689.45499999999993</v>
      </c>
      <c r="E9" s="10">
        <v>837.423</v>
      </c>
      <c r="F9" s="10">
        <v>203</v>
      </c>
      <c r="G9" s="10">
        <v>1090.2270000000001</v>
      </c>
      <c r="H9" s="10">
        <v>256.83425</v>
      </c>
      <c r="I9" s="22">
        <f>-42.2+41.164</f>
        <v>-1.0360000000000014</v>
      </c>
      <c r="J9" s="22">
        <f>'VA FP nach Ag min R19'!C256/1000</f>
        <v>166.70396</v>
      </c>
      <c r="K9" s="22">
        <f>'VA FP nach Ag min R20'!C254/1000</f>
        <v>358.10760999999997</v>
      </c>
    </row>
    <row r="10" spans="1:11" ht="9.9499999999999993" customHeight="1" x14ac:dyDescent="0.2">
      <c r="A10" s="2" t="s">
        <v>10</v>
      </c>
      <c r="B10" s="10">
        <v>37645.616000000002</v>
      </c>
      <c r="C10" s="10">
        <v>37958.499000000003</v>
      </c>
      <c r="D10" s="10">
        <v>37746.616119999999</v>
      </c>
      <c r="E10" s="10">
        <v>36973.275999999998</v>
      </c>
      <c r="F10" s="10">
        <v>37549</v>
      </c>
      <c r="G10" s="10">
        <v>38479.084000000003</v>
      </c>
      <c r="H10" s="10">
        <v>38378.777349999997</v>
      </c>
      <c r="I10" s="10">
        <v>38494.663</v>
      </c>
      <c r="J10" s="10">
        <f>'VA FP nach Ag min R19'!C220/1000</f>
        <v>38518.737200000003</v>
      </c>
      <c r="K10" s="10">
        <f>'VA FP nach Ag min R20'!C220/1000</f>
        <v>39465.592290000001</v>
      </c>
    </row>
    <row r="11" spans="1:11" ht="9.9499999999999993" customHeight="1" x14ac:dyDescent="0.2">
      <c r="A11" s="2" t="s">
        <v>30</v>
      </c>
      <c r="B11" s="11"/>
      <c r="C11" s="10">
        <v>11999.999</v>
      </c>
      <c r="D11" s="10">
        <v>11999.999</v>
      </c>
      <c r="E11" s="10">
        <v>11990.65</v>
      </c>
      <c r="F11" s="10">
        <v>11870</v>
      </c>
      <c r="G11" s="10">
        <v>11597.807000000001</v>
      </c>
      <c r="H11" s="10">
        <v>11619.89136</v>
      </c>
      <c r="I11" s="10">
        <v>10813.18</v>
      </c>
      <c r="J11" s="10">
        <f>'VA FP nach Ag min R19'!C201/1000</f>
        <v>11066.54975</v>
      </c>
      <c r="K11" s="10">
        <v>10672</v>
      </c>
    </row>
    <row r="12" spans="1:11" ht="9.9499999999999993" customHeight="1" x14ac:dyDescent="0.2">
      <c r="A12" s="55" t="s">
        <v>493</v>
      </c>
      <c r="B12" s="18">
        <v>440805.26699999999</v>
      </c>
      <c r="C12" s="18">
        <v>440103.64500000002</v>
      </c>
      <c r="D12" s="18">
        <v>450089.09456999996</v>
      </c>
      <c r="E12" s="18">
        <v>430739.38178999996</v>
      </c>
      <c r="F12" s="18">
        <f t="shared" ref="F12:K12" si="2">SUM(F13:F16)</f>
        <v>430535</v>
      </c>
      <c r="G12" s="18">
        <f t="shared" si="2"/>
        <v>434461.73</v>
      </c>
      <c r="H12" s="18">
        <f t="shared" si="2"/>
        <v>437552.93400000001</v>
      </c>
      <c r="I12" s="18">
        <f t="shared" si="2"/>
        <v>427989.73699999996</v>
      </c>
      <c r="J12" s="18">
        <f t="shared" si="2"/>
        <v>526968.94680999999</v>
      </c>
      <c r="K12" s="18">
        <f t="shared" si="2"/>
        <v>541036.51373000001</v>
      </c>
    </row>
    <row r="13" spans="1:11" ht="9.9499999999999993" customHeight="1" x14ac:dyDescent="0.2">
      <c r="A13" s="2" t="s">
        <v>11</v>
      </c>
      <c r="B13" s="10">
        <v>55385.286</v>
      </c>
      <c r="C13" s="10">
        <v>55899.561999999998</v>
      </c>
      <c r="D13" s="10">
        <v>56365.53757</v>
      </c>
      <c r="E13" s="10">
        <v>59736.044349999996</v>
      </c>
      <c r="F13" s="10">
        <v>60797</v>
      </c>
      <c r="G13" s="10">
        <v>62246.12</v>
      </c>
      <c r="H13" s="10">
        <v>64817</v>
      </c>
      <c r="I13" s="10">
        <v>64983.065000000002</v>
      </c>
      <c r="J13" s="10">
        <f>'VA FP nach Ag min R19'!C249/1000</f>
        <v>64706.093950000002</v>
      </c>
      <c r="K13" s="10">
        <f>'VA FP nach Ag min R20'!C247/1000</f>
        <v>65195.490279999998</v>
      </c>
    </row>
    <row r="14" spans="1:11" ht="9.9499999999999993" customHeight="1" x14ac:dyDescent="0.2">
      <c r="A14" s="21" t="s">
        <v>27</v>
      </c>
      <c r="B14" s="10">
        <v>295310.72499999998</v>
      </c>
      <c r="C14" s="10">
        <v>300737.68099999998</v>
      </c>
      <c r="D14" s="10">
        <v>301328.94400000002</v>
      </c>
      <c r="E14" s="10">
        <v>295529.6311</v>
      </c>
      <c r="F14" s="10">
        <v>295436</v>
      </c>
      <c r="G14" s="10">
        <v>295491.68</v>
      </c>
      <c r="H14" s="10">
        <v>296273.24200000003</v>
      </c>
      <c r="I14" s="10">
        <v>292990.12099999998</v>
      </c>
      <c r="J14" s="10">
        <f>'VA FP nach Ag min R19'!C231/1000</f>
        <v>371642.4902</v>
      </c>
      <c r="K14" s="10">
        <f>'VA FP nach Ag min R20'!C231/1000</f>
        <v>371905.49725000001</v>
      </c>
    </row>
    <row r="15" spans="1:11" ht="9.9499999999999993" customHeight="1" x14ac:dyDescent="0.2">
      <c r="A15" s="21" t="s">
        <v>28</v>
      </c>
      <c r="B15" s="10">
        <v>12423.380999999999</v>
      </c>
      <c r="C15" s="10">
        <v>11489.965</v>
      </c>
      <c r="D15" s="10">
        <v>11846.057000000001</v>
      </c>
      <c r="E15" s="10">
        <v>11876.215459999999</v>
      </c>
      <c r="F15" s="10">
        <v>11967</v>
      </c>
      <c r="G15" s="10">
        <v>12165.89</v>
      </c>
      <c r="H15" s="10">
        <v>12288.153</v>
      </c>
      <c r="I15" s="10">
        <v>5283.2139999999999</v>
      </c>
      <c r="J15" s="10">
        <f>'VA FP nach Ag min R19'!C240/1000</f>
        <v>5725.48128</v>
      </c>
      <c r="K15" s="10">
        <f>'VA FP nach Ag min R20'!C240/1000</f>
        <v>8443.4339999999993</v>
      </c>
    </row>
    <row r="16" spans="1:11" ht="9.9499999999999993" customHeight="1" x14ac:dyDescent="0.2">
      <c r="A16" s="2" t="s">
        <v>12</v>
      </c>
      <c r="B16" s="10">
        <v>77685.875</v>
      </c>
      <c r="C16" s="10">
        <v>71976.437000000005</v>
      </c>
      <c r="D16" s="10">
        <v>80548.555999999997</v>
      </c>
      <c r="E16" s="10">
        <v>63597.490879999998</v>
      </c>
      <c r="F16" s="10">
        <v>62335</v>
      </c>
      <c r="G16" s="10">
        <v>64558.04</v>
      </c>
      <c r="H16" s="10">
        <v>64174.538999999997</v>
      </c>
      <c r="I16" s="10">
        <v>64733.337</v>
      </c>
      <c r="J16" s="10">
        <f>('VA FP nach Ag min R19'!C242-'VA FP nach Ag min R19'!C245)/1000</f>
        <v>84894.881379999992</v>
      </c>
      <c r="K16" s="10">
        <f>('VA FP nach Ag min R20'!C242-'VA FP nach Ag min R20'!C245)/1000</f>
        <v>95492.092199999999</v>
      </c>
    </row>
    <row r="17" spans="1:11" ht="9.9499999999999993" customHeight="1" x14ac:dyDescent="0.2">
      <c r="A17" s="17" t="s">
        <v>13</v>
      </c>
      <c r="B17" s="18">
        <v>2794904.6860000002</v>
      </c>
      <c r="C17" s="18">
        <v>2809194.03</v>
      </c>
      <c r="D17" s="18">
        <v>2798732.3050000002</v>
      </c>
      <c r="E17" s="18">
        <v>2814866.034</v>
      </c>
      <c r="F17" s="18">
        <f t="shared" ref="F17:K17" si="3">F18</f>
        <v>2795185</v>
      </c>
      <c r="G17" s="18">
        <f t="shared" si="3"/>
        <v>2801775.6329999999</v>
      </c>
      <c r="H17" s="18">
        <f t="shared" si="3"/>
        <v>2806387.4180100001</v>
      </c>
      <c r="I17" s="18">
        <f t="shared" si="3"/>
        <v>2805385.4130799999</v>
      </c>
      <c r="J17" s="18">
        <f t="shared" si="3"/>
        <v>2814550.76266</v>
      </c>
      <c r="K17" s="18">
        <f t="shared" si="3"/>
        <v>2811292.423</v>
      </c>
    </row>
    <row r="18" spans="1:11" ht="9.9499999999999993" customHeight="1" x14ac:dyDescent="0.2">
      <c r="A18" s="2" t="s">
        <v>14</v>
      </c>
      <c r="B18" s="10"/>
      <c r="C18" s="10"/>
      <c r="D18" s="10"/>
      <c r="E18" s="10">
        <v>2814866.034</v>
      </c>
      <c r="F18" s="10">
        <f>2799185-4000</f>
        <v>2795185</v>
      </c>
      <c r="G18" s="10">
        <v>2801775.6329999999</v>
      </c>
      <c r="H18" s="10">
        <v>2806387.4180100001</v>
      </c>
      <c r="I18" s="10">
        <v>2805385.4130799999</v>
      </c>
      <c r="J18" s="10">
        <f>'VA FP nach Ag min R19'!C251/1000</f>
        <v>2814550.76266</v>
      </c>
      <c r="K18" s="10">
        <f>2811292.423</f>
        <v>2811292.423</v>
      </c>
    </row>
    <row r="19" spans="1:11" ht="9.9499999999999993" customHeight="1" x14ac:dyDescent="0.2">
      <c r="A19" s="2" t="s">
        <v>15</v>
      </c>
      <c r="B19" s="10">
        <v>2181904.8810000001</v>
      </c>
      <c r="C19" s="10">
        <v>2177894.36</v>
      </c>
      <c r="D19" s="10">
        <v>2150470.946</v>
      </c>
      <c r="E19" s="10"/>
      <c r="F19" s="10"/>
      <c r="G19" s="10"/>
      <c r="H19" s="10"/>
      <c r="I19" s="10"/>
      <c r="J19" s="10"/>
      <c r="K19" s="10"/>
    </row>
    <row r="20" spans="1:11" ht="9.9499999999999993" customHeight="1" x14ac:dyDescent="0.2">
      <c r="A20" s="2" t="s">
        <v>16</v>
      </c>
      <c r="B20" s="10">
        <v>612999.80500000005</v>
      </c>
      <c r="C20" s="10">
        <v>631299.67000000004</v>
      </c>
      <c r="D20" s="10">
        <v>648261.35900000005</v>
      </c>
      <c r="E20" s="10"/>
      <c r="F20" s="10"/>
      <c r="G20" s="10"/>
      <c r="H20" s="10"/>
      <c r="I20" s="10"/>
      <c r="J20" s="10"/>
      <c r="K20" s="10"/>
    </row>
    <row r="21" spans="1:11" ht="9.9499999999999993" customHeight="1" x14ac:dyDescent="0.2">
      <c r="A21" s="15" t="s">
        <v>17</v>
      </c>
      <c r="B21" s="16">
        <v>292639.79774000001</v>
      </c>
      <c r="C21" s="16">
        <v>269912.33119</v>
      </c>
      <c r="D21" s="16">
        <v>267909.25790999999</v>
      </c>
      <c r="E21" s="16">
        <v>262814.56462999998</v>
      </c>
      <c r="F21" s="16">
        <f>SUM(F22:F27)</f>
        <v>281982</v>
      </c>
      <c r="G21" s="16">
        <f>SUM(G22:G27)</f>
        <v>275078.14</v>
      </c>
      <c r="H21" s="16">
        <f>SUM(H22:H28)</f>
        <v>271280.96299999999</v>
      </c>
      <c r="I21" s="16">
        <f>SUM(I22:I28)</f>
        <v>273881.53832500003</v>
      </c>
      <c r="J21" s="16">
        <f>SUM(J22:J28)</f>
        <v>184356.94484670323</v>
      </c>
      <c r="K21" s="16">
        <f>SUM(K22:K28)</f>
        <v>177665.85124241398</v>
      </c>
    </row>
    <row r="22" spans="1:11" ht="9.9499999999999993" customHeight="1" x14ac:dyDescent="0.2">
      <c r="A22" s="21" t="s">
        <v>18</v>
      </c>
      <c r="B22" s="10">
        <v>55134.153829999996</v>
      </c>
      <c r="C22" s="10">
        <v>54576.86681</v>
      </c>
      <c r="D22" s="10">
        <v>54236.724179999997</v>
      </c>
      <c r="E22" s="10">
        <v>55777.044629999997</v>
      </c>
      <c r="F22" s="10">
        <v>54664</v>
      </c>
      <c r="G22" s="10">
        <v>55883.67</v>
      </c>
      <c r="H22" s="10">
        <v>51863</v>
      </c>
      <c r="I22" s="10">
        <v>53270.817999999999</v>
      </c>
      <c r="J22" s="10">
        <f>'VA FP nach Ag min R19'!C193/1000</f>
        <v>52746.879993573595</v>
      </c>
      <c r="K22" s="10">
        <f>'VA FP nach Ag min R20'!C193/1000</f>
        <v>55770.526247459595</v>
      </c>
    </row>
    <row r="23" spans="1:11" ht="9.9499999999999993" customHeight="1" x14ac:dyDescent="0.2">
      <c r="A23" s="2" t="s">
        <v>19</v>
      </c>
      <c r="B23" s="10">
        <v>1498.673</v>
      </c>
      <c r="C23" s="10">
        <v>1907.22685</v>
      </c>
      <c r="D23" s="10">
        <v>2112.8780000000002</v>
      </c>
      <c r="E23" s="10">
        <v>2055.2510000000002</v>
      </c>
      <c r="F23" s="10">
        <v>1310</v>
      </c>
      <c r="G23" s="10">
        <v>514.12</v>
      </c>
      <c r="H23" s="10">
        <v>2120</v>
      </c>
      <c r="I23" s="10">
        <v>1245.5609999999999</v>
      </c>
      <c r="J23" s="10">
        <f>'VA FP nach Ag min R19'!C223/1000</f>
        <v>1679.0098799999998</v>
      </c>
      <c r="K23" s="10">
        <f>'VA FP nach Ag min R20'!C222/1000</f>
        <v>1087.01025</v>
      </c>
    </row>
    <row r="24" spans="1:11" ht="9.9499999999999993" customHeight="1" x14ac:dyDescent="0.2">
      <c r="A24" s="21" t="s">
        <v>386</v>
      </c>
      <c r="B24" s="10">
        <v>51188.910810000001</v>
      </c>
      <c r="C24" s="10">
        <v>56017.044549999999</v>
      </c>
      <c r="D24" s="10">
        <v>55345.852979999996</v>
      </c>
      <c r="E24" s="10">
        <v>54807.233</v>
      </c>
      <c r="F24" s="10">
        <v>55366</v>
      </c>
      <c r="G24" s="10">
        <v>53529.599999999999</v>
      </c>
      <c r="H24" s="10">
        <v>51838</v>
      </c>
      <c r="I24" s="10">
        <f>52295.431+3384.248+6812.737</f>
        <v>62492.415999999997</v>
      </c>
      <c r="J24" s="10">
        <f>('VA FP nach Ag min R19'!C203+'VA FP nach Ag min R19'!C224-'VA FP nach Ag min R19'!C231-'VA FP nach Ag min R19'!C232+'VA FP nach Ag min R19'!C233-'VA FP nach Ag min R19'!C240+'VA FP nach Ag min R19'!C245)/1000</f>
        <v>64304.914448245057</v>
      </c>
      <c r="K24" s="10">
        <f>('VA FP nach Ag min R20'!C203+'VA FP nach Ag min R20'!C224-'VA FP nach Ag min R20'!C231-'VA FP nach Ag min R20'!C232+'VA FP nach Ag min R20'!C233-'VA FP nach Ag min R20'!C240)/1000</f>
        <v>65604.43814788117</v>
      </c>
    </row>
    <row r="25" spans="1:11" ht="9.9499999999999993" customHeight="1" x14ac:dyDescent="0.2">
      <c r="A25" s="2" t="s">
        <v>20</v>
      </c>
      <c r="B25" s="10">
        <v>8082.4681</v>
      </c>
      <c r="C25" s="10">
        <v>8844.4929800000009</v>
      </c>
      <c r="D25" s="10">
        <v>8738.8027500000007</v>
      </c>
      <c r="E25" s="10">
        <v>8653.7030000000013</v>
      </c>
      <c r="F25" s="10">
        <v>8742</v>
      </c>
      <c r="G25" s="10">
        <v>8452</v>
      </c>
      <c r="H25" s="10">
        <v>8185</v>
      </c>
      <c r="I25" s="10">
        <f>8257.041</f>
        <v>8257.0409999999993</v>
      </c>
      <c r="J25" s="10">
        <f>('VA FP nach Ag min R19'!C214-'VA FP nach Ag min R19'!C220)/1000</f>
        <v>8658.7746248845979</v>
      </c>
      <c r="K25" s="10">
        <f>('VA FP nach Ag min R20'!C214-'VA FP nach Ag min R20'!C220)/1000</f>
        <v>8701.6451595731978</v>
      </c>
    </row>
    <row r="26" spans="1:11" ht="9.9499999999999993" customHeight="1" x14ac:dyDescent="0.2">
      <c r="A26" s="2" t="s">
        <v>21</v>
      </c>
      <c r="B26" s="10">
        <v>76320.645000000004</v>
      </c>
      <c r="C26" s="10">
        <v>64166.7</v>
      </c>
      <c r="D26" s="10">
        <v>70000</v>
      </c>
      <c r="E26" s="10">
        <v>70000</v>
      </c>
      <c r="F26" s="10">
        <v>95600</v>
      </c>
      <c r="G26" s="10">
        <v>94598.75</v>
      </c>
      <c r="H26" s="10">
        <v>94600</v>
      </c>
      <c r="I26" s="10">
        <v>94600</v>
      </c>
      <c r="J26" s="10">
        <f>'VA FP nach Ag min R19'!C247/1000</f>
        <v>5833.3</v>
      </c>
      <c r="K26" s="10">
        <f>'VA FP nach Ag min R19'!D247/1000</f>
        <v>0</v>
      </c>
    </row>
    <row r="27" spans="1:11" ht="9.9499999999999993" customHeight="1" x14ac:dyDescent="0.2">
      <c r="A27" s="2" t="s">
        <v>22</v>
      </c>
      <c r="B27" s="10">
        <v>88376</v>
      </c>
      <c r="C27" s="10">
        <v>84400</v>
      </c>
      <c r="D27" s="10">
        <v>77475</v>
      </c>
      <c r="E27" s="10">
        <v>71521.332999999999</v>
      </c>
      <c r="F27" s="10">
        <v>66300</v>
      </c>
      <c r="G27" s="10">
        <v>62100</v>
      </c>
      <c r="H27" s="10">
        <v>63800</v>
      </c>
      <c r="I27" s="10">
        <v>54700</v>
      </c>
      <c r="J27" s="10">
        <f>'VA FP nach Ag min R19'!C254/1000</f>
        <v>52300</v>
      </c>
      <c r="K27" s="10">
        <f>'VA FP nach Ag min R20'!C252/1000</f>
        <v>47700</v>
      </c>
    </row>
    <row r="28" spans="1:11" ht="9.9499999999999993" customHeight="1" x14ac:dyDescent="0.2">
      <c r="A28" s="2" t="s">
        <v>29</v>
      </c>
      <c r="B28" s="10"/>
      <c r="C28" s="10"/>
      <c r="D28" s="10"/>
      <c r="E28" s="10"/>
      <c r="F28" s="10"/>
      <c r="G28" s="10"/>
      <c r="H28" s="10">
        <f>-104.796-392.983-627.258</f>
        <v>-1125.037</v>
      </c>
      <c r="I28" s="22">
        <f>-520.87344-16.21475-8.309485-138.9</f>
        <v>-684.29767499999991</v>
      </c>
      <c r="J28" s="22">
        <f>('VA FP nach Ag min R19'!C213+'VA FP nach Ag min R19'!C232+'VA FP nach Ag min R19'!C248+'VA FP nach Ag min R19'!C252)/1000</f>
        <v>-1165.9340999999999</v>
      </c>
      <c r="K28" s="22">
        <f>('VA FP nach Ag min R20'!C213+'VA FP nach Ag min R20'!C232+'VA FP nach Ag min R20'!C245+'VA FP nach Ag min R20'!C250)/1000</f>
        <v>-1197.7685624999999</v>
      </c>
    </row>
    <row r="29" spans="1:11" ht="9.9499999999999993" customHeight="1" x14ac:dyDescent="0.2">
      <c r="A29" s="8" t="s">
        <v>23</v>
      </c>
      <c r="B29" s="12">
        <v>146040.31193999999</v>
      </c>
      <c r="C29" s="12">
        <v>145102.29238999999</v>
      </c>
      <c r="D29" s="12">
        <v>145488.49509999997</v>
      </c>
      <c r="E29" s="12">
        <v>146835.83030500001</v>
      </c>
      <c r="F29" s="12">
        <f t="shared" ref="F29:K29" si="4">SUM(F30:F32)</f>
        <v>150021.96100000001</v>
      </c>
      <c r="G29" s="12">
        <f t="shared" si="4"/>
        <v>147671.63447800002</v>
      </c>
      <c r="H29" s="12">
        <f t="shared" si="4"/>
        <v>144082</v>
      </c>
      <c r="I29" s="12">
        <f t="shared" si="4"/>
        <v>145365.94500000004</v>
      </c>
      <c r="J29" s="12">
        <f t="shared" si="4"/>
        <v>150101.6622015</v>
      </c>
      <c r="K29" s="12">
        <f t="shared" si="4"/>
        <v>153888.58637389998</v>
      </c>
    </row>
    <row r="30" spans="1:11" ht="9.9499999999999993" customHeight="1" x14ac:dyDescent="0.2">
      <c r="A30" s="2" t="s">
        <v>24</v>
      </c>
      <c r="B30" s="10">
        <v>78173.639939999994</v>
      </c>
      <c r="C30" s="10">
        <v>80503.921389999989</v>
      </c>
      <c r="D30" s="10">
        <v>81967.139099999986</v>
      </c>
      <c r="E30" s="10">
        <v>81880.782305000001</v>
      </c>
      <c r="F30" s="10">
        <v>85439.960999999996</v>
      </c>
      <c r="G30" s="10">
        <v>84201.496478000001</v>
      </c>
      <c r="H30" s="10">
        <v>81680</v>
      </c>
      <c r="I30" s="10">
        <v>82167.195000000007</v>
      </c>
      <c r="J30" s="10">
        <f>'VA FP nach Ag min R19'!$C$99/1000</f>
        <v>86006.924923999992</v>
      </c>
      <c r="K30" s="10">
        <f>'VA FP nach Ag min R20'!$C$99/1000</f>
        <v>87671.071602399985</v>
      </c>
    </row>
    <row r="31" spans="1:11" ht="9.9499999999999993" customHeight="1" x14ac:dyDescent="0.2">
      <c r="A31" s="2" t="s">
        <v>25</v>
      </c>
      <c r="B31" s="10">
        <v>59123.216</v>
      </c>
      <c r="C31" s="10">
        <v>57177.953999999998</v>
      </c>
      <c r="D31" s="10">
        <v>55971.233</v>
      </c>
      <c r="E31" s="10">
        <v>57596.358</v>
      </c>
      <c r="F31" s="10">
        <v>57140</v>
      </c>
      <c r="G31" s="10">
        <f>47765.527+8775.131</f>
        <v>56540.658000000003</v>
      </c>
      <c r="H31" s="10">
        <v>55161</v>
      </c>
      <c r="I31" s="10">
        <f>47285.334+8241.985</f>
        <v>55527.319000000003</v>
      </c>
      <c r="J31" s="10">
        <f>('VA FP nach Ag min R19'!C127+'VA FP nach Ag min R19'!C126)/1000</f>
        <v>56332.071277499999</v>
      </c>
      <c r="K31" s="10">
        <f>('VA FP nach Ag min R20'!C127+'VA FP nach Ag min R20'!C126)/1000</f>
        <v>58019.514771499998</v>
      </c>
    </row>
    <row r="32" spans="1:11" ht="9.9499999999999993" customHeight="1" x14ac:dyDescent="0.2">
      <c r="A32" s="19" t="s">
        <v>26</v>
      </c>
      <c r="B32" s="20">
        <v>8743.4560000000001</v>
      </c>
      <c r="C32" s="20">
        <v>7420.4170000000004</v>
      </c>
      <c r="D32" s="20">
        <v>7550.1229999999996</v>
      </c>
      <c r="E32" s="20">
        <v>7358.69</v>
      </c>
      <c r="F32" s="20">
        <v>7442</v>
      </c>
      <c r="G32" s="20">
        <v>6929.48</v>
      </c>
      <c r="H32" s="20">
        <v>7241</v>
      </c>
      <c r="I32" s="20">
        <v>7671.4309999999996</v>
      </c>
      <c r="J32" s="20">
        <v>7762.6660000000002</v>
      </c>
      <c r="K32" s="20">
        <v>8198</v>
      </c>
    </row>
    <row r="34" spans="1:9" ht="23.25" customHeight="1" outlineLevel="1" x14ac:dyDescent="0.2">
      <c r="A34" s="60" t="s">
        <v>0</v>
      </c>
      <c r="B34" s="61"/>
      <c r="C34" s="61"/>
      <c r="D34" s="61"/>
      <c r="E34" s="61"/>
    </row>
    <row r="35" spans="1:9" ht="22.5" customHeight="1" x14ac:dyDescent="0.2">
      <c r="A35" s="62" t="s">
        <v>482</v>
      </c>
      <c r="B35" s="62"/>
      <c r="C35" s="62"/>
      <c r="D35" s="62"/>
      <c r="E35" s="62"/>
      <c r="F35" s="62"/>
      <c r="G35" s="62"/>
      <c r="H35" s="62"/>
      <c r="I35" s="62"/>
    </row>
    <row r="36" spans="1:9" ht="33" customHeight="1" x14ac:dyDescent="0.2">
      <c r="A36" s="62" t="s">
        <v>494</v>
      </c>
      <c r="B36" s="62"/>
      <c r="C36" s="62"/>
      <c r="D36" s="62"/>
      <c r="E36" s="62"/>
      <c r="F36" s="62"/>
      <c r="G36" s="62"/>
      <c r="H36" s="62"/>
      <c r="I36" s="62"/>
    </row>
    <row r="37" spans="1:9" ht="9.9499999999999993" customHeight="1" x14ac:dyDescent="0.2">
      <c r="A37" s="3" t="s">
        <v>1</v>
      </c>
    </row>
  </sheetData>
  <mergeCells count="4">
    <mergeCell ref="A1:D1"/>
    <mergeCell ref="A34:E34"/>
    <mergeCell ref="A35:I35"/>
    <mergeCell ref="A36:I36"/>
  </mergeCells>
  <phoneticPr fontId="3" type="noConversion"/>
  <pageMargins left="0.79" right="0.79" top="0.98" bottom="0.98" header="0.5" footer="0.5"/>
  <pageSetup paperSize="9" scale="86" orientation="portrait" horizontalDpi="4294967292" verticalDpi="4294967292"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9"/>
  <sheetViews>
    <sheetView zoomScaleNormal="100" workbookViewId="0">
      <pane ySplit="5" topLeftCell="A231" activePane="bottomLeft" state="frozen"/>
      <selection pane="bottomLeft" activeCell="D4" sqref="D4"/>
    </sheetView>
  </sheetViews>
  <sheetFormatPr baseColWidth="10" defaultColWidth="10.375" defaultRowHeight="12.75" customHeight="1" x14ac:dyDescent="0.2"/>
  <cols>
    <col min="1" max="1" width="19.375" style="30" customWidth="1"/>
    <col min="2" max="2" width="49.5" style="30" customWidth="1"/>
    <col min="3" max="3" width="11.25" style="30" customWidth="1"/>
    <col min="4" max="4" width="13.125" style="30" customWidth="1"/>
    <col min="5" max="5" width="11.25" style="30" customWidth="1"/>
    <col min="6" max="6" width="13.125" style="30" customWidth="1"/>
    <col min="7" max="7" width="14.75" style="30" customWidth="1"/>
    <col min="8" max="8" width="11.25" style="30" customWidth="1"/>
    <col min="9" max="9" width="9.25" style="30" customWidth="1"/>
    <col min="10" max="10" width="11.875" style="30" customWidth="1"/>
    <col min="11" max="11" width="11.25" style="30" customWidth="1"/>
    <col min="12" max="12" width="9.25" style="30" customWidth="1"/>
    <col min="13" max="13" width="11.875" style="30" customWidth="1"/>
    <col min="14" max="14" width="16.875" style="30" customWidth="1"/>
    <col min="15" max="15" width="9.25" style="30" customWidth="1"/>
    <col min="16" max="16" width="13.625" style="30" customWidth="1"/>
    <col min="17" max="24" width="10.875" style="30" customWidth="1"/>
    <col min="25" max="16384" width="10.375" style="30"/>
  </cols>
  <sheetData>
    <row r="1" spans="1:16" s="25" customFormat="1" ht="15" customHeight="1" x14ac:dyDescent="0.25">
      <c r="A1" s="23" t="str">
        <f>[2]Hilfstabelle!H37</f>
        <v>Voranschlag - Finanzplan nach Aufgabengebieten (min)</v>
      </c>
      <c r="B1" s="24"/>
      <c r="C1" s="24"/>
      <c r="D1" s="24"/>
      <c r="E1" s="24"/>
      <c r="F1" s="24"/>
      <c r="G1" s="24"/>
      <c r="H1" s="24"/>
      <c r="I1" s="24"/>
    </row>
    <row r="2" spans="1:16" s="25" customFormat="1" ht="15" customHeight="1" x14ac:dyDescent="0.25">
      <c r="A2" s="26" t="str">
        <f>[2]Hilfstabelle!H38</f>
        <v/>
      </c>
      <c r="H2" s="24"/>
      <c r="I2" s="24"/>
    </row>
    <row r="3" spans="1:16" s="25" customFormat="1" ht="12.75" customHeight="1" x14ac:dyDescent="0.25">
      <c r="A3" s="27"/>
      <c r="B3" s="24"/>
      <c r="C3" s="24"/>
      <c r="D3" s="24"/>
      <c r="E3" s="24"/>
      <c r="F3" s="24"/>
      <c r="G3" s="24"/>
      <c r="H3" s="24"/>
      <c r="I3" s="24"/>
    </row>
    <row r="4" spans="1:16" ht="25.5" x14ac:dyDescent="0.2">
      <c r="A4" s="28" t="s">
        <v>31</v>
      </c>
      <c r="B4" s="28" t="s">
        <v>31</v>
      </c>
      <c r="C4" s="29" t="s">
        <v>495</v>
      </c>
      <c r="D4" s="29" t="s">
        <v>35</v>
      </c>
      <c r="E4" s="29" t="s">
        <v>37</v>
      </c>
      <c r="F4" s="29" t="s">
        <v>496</v>
      </c>
      <c r="G4" s="29" t="s">
        <v>497</v>
      </c>
      <c r="H4" s="29" t="s">
        <v>40</v>
      </c>
      <c r="I4" s="29" t="s">
        <v>41</v>
      </c>
      <c r="J4" s="29" t="s">
        <v>42</v>
      </c>
      <c r="K4" s="29" t="s">
        <v>498</v>
      </c>
      <c r="L4" s="29" t="s">
        <v>44</v>
      </c>
      <c r="M4" s="29" t="s">
        <v>499</v>
      </c>
      <c r="N4" s="29" t="s">
        <v>500</v>
      </c>
      <c r="O4" s="29" t="s">
        <v>501</v>
      </c>
      <c r="P4" s="29" t="s">
        <v>502</v>
      </c>
    </row>
    <row r="5" spans="1:16" x14ac:dyDescent="0.2">
      <c r="A5" s="28" t="s">
        <v>46</v>
      </c>
      <c r="B5" s="28" t="s">
        <v>31</v>
      </c>
      <c r="C5" s="31" t="s">
        <v>47</v>
      </c>
      <c r="D5" s="31" t="s">
        <v>47</v>
      </c>
      <c r="E5" s="31" t="s">
        <v>47</v>
      </c>
      <c r="F5" s="31" t="s">
        <v>47</v>
      </c>
      <c r="G5" s="31" t="s">
        <v>47</v>
      </c>
      <c r="H5" s="31" t="s">
        <v>47</v>
      </c>
      <c r="I5" s="31" t="s">
        <v>47</v>
      </c>
      <c r="J5" s="31" t="s">
        <v>47</v>
      </c>
      <c r="K5" s="31" t="s">
        <v>47</v>
      </c>
      <c r="L5" s="31" t="s">
        <v>47</v>
      </c>
      <c r="M5" s="31" t="s">
        <v>47</v>
      </c>
      <c r="N5" s="31" t="s">
        <v>47</v>
      </c>
      <c r="O5" s="31" t="s">
        <v>47</v>
      </c>
      <c r="P5" s="31" t="s">
        <v>47</v>
      </c>
    </row>
    <row r="6" spans="1:16" x14ac:dyDescent="0.2">
      <c r="A6" s="32" t="s">
        <v>48</v>
      </c>
      <c r="B6" s="33" t="s">
        <v>49</v>
      </c>
      <c r="C6" s="34">
        <v>87816860736.250015</v>
      </c>
      <c r="D6" s="34">
        <v>81952282200</v>
      </c>
      <c r="E6" s="34">
        <v>78170139500</v>
      </c>
      <c r="F6" s="34">
        <v>166833900.0000008</v>
      </c>
      <c r="G6" s="34">
        <v>-78003305600</v>
      </c>
      <c r="H6" s="34">
        <v>79617815100</v>
      </c>
      <c r="I6" s="34">
        <v>168668199.9999969</v>
      </c>
      <c r="J6" s="34">
        <v>-79449146900</v>
      </c>
      <c r="K6" s="34">
        <v>81308642700</v>
      </c>
      <c r="L6" s="34">
        <v>171461499.99999869</v>
      </c>
      <c r="M6" s="34">
        <v>-81137181200</v>
      </c>
      <c r="N6" s="34">
        <v>81633877270.800003</v>
      </c>
      <c r="O6" s="34">
        <v>174129600.00000161</v>
      </c>
      <c r="P6" s="34">
        <v>-81459747670.800003</v>
      </c>
    </row>
    <row r="7" spans="1:16" x14ac:dyDescent="0.2">
      <c r="A7" s="35" t="s">
        <v>50</v>
      </c>
      <c r="B7" s="36" t="s">
        <v>51</v>
      </c>
      <c r="C7" s="34">
        <v>3108742378.0174761</v>
      </c>
      <c r="D7" s="34">
        <v>3335032513.8299999</v>
      </c>
      <c r="E7" s="34">
        <v>3322690156.2579999</v>
      </c>
      <c r="F7" s="34">
        <v>166833900.0000008</v>
      </c>
      <c r="G7" s="34">
        <v>-3155856256.2579994</v>
      </c>
      <c r="H7" s="34">
        <v>3298951359.2800002</v>
      </c>
      <c r="I7" s="34">
        <v>168668199.9999969</v>
      </c>
      <c r="J7" s="34">
        <v>-3130283159.2800031</v>
      </c>
      <c r="K7" s="34">
        <v>3315526102.9619999</v>
      </c>
      <c r="L7" s="34">
        <v>171461499.99999869</v>
      </c>
      <c r="M7" s="34">
        <v>-3144064602.9620013</v>
      </c>
      <c r="N7" s="34">
        <v>3328788207.3738499</v>
      </c>
      <c r="O7" s="34">
        <v>174129600.00000161</v>
      </c>
      <c r="P7" s="34">
        <v>-3154658607.3738499</v>
      </c>
    </row>
    <row r="8" spans="1:16" x14ac:dyDescent="0.2">
      <c r="A8" s="37" t="s">
        <v>52</v>
      </c>
      <c r="B8" s="38" t="s">
        <v>53</v>
      </c>
      <c r="C8" s="34">
        <v>314037232.31769842</v>
      </c>
      <c r="D8" s="34">
        <v>343708072.71399999</v>
      </c>
      <c r="E8" s="34">
        <v>348681326.07099998</v>
      </c>
      <c r="F8" s="34"/>
      <c r="G8" s="34">
        <v>-348681326.07099998</v>
      </c>
      <c r="H8" s="34">
        <v>351799848.79000002</v>
      </c>
      <c r="I8" s="34"/>
      <c r="J8" s="34">
        <v>-351799848.79000002</v>
      </c>
      <c r="K8" s="34">
        <v>356053706.778</v>
      </c>
      <c r="L8" s="34"/>
      <c r="M8" s="34">
        <v>-356053706.778</v>
      </c>
      <c r="N8" s="34">
        <v>357477921.60511202</v>
      </c>
      <c r="O8" s="34"/>
      <c r="P8" s="34">
        <v>-357477921.60511202</v>
      </c>
    </row>
    <row r="9" spans="1:16" x14ac:dyDescent="0.2">
      <c r="A9" s="39" t="s">
        <v>54</v>
      </c>
      <c r="B9" s="40" t="s">
        <v>55</v>
      </c>
      <c r="C9" s="34">
        <v>133335145.98347519</v>
      </c>
      <c r="D9" s="34">
        <v>137555854.46599999</v>
      </c>
      <c r="E9" s="34">
        <v>139515371.92699999</v>
      </c>
      <c r="F9" s="34"/>
      <c r="G9" s="34">
        <v>-139515371.92699999</v>
      </c>
      <c r="H9" s="34">
        <v>141255398.22999999</v>
      </c>
      <c r="I9" s="34"/>
      <c r="J9" s="34">
        <v>-141255398.22999999</v>
      </c>
      <c r="K9" s="34">
        <v>142019421.09999999</v>
      </c>
      <c r="L9" s="34"/>
      <c r="M9" s="34">
        <v>-142019421.09999999</v>
      </c>
      <c r="N9" s="34">
        <v>142587498.78439999</v>
      </c>
      <c r="O9" s="34"/>
      <c r="P9" s="34">
        <v>-142587498.78439999</v>
      </c>
    </row>
    <row r="10" spans="1:16" x14ac:dyDescent="0.2">
      <c r="A10" s="39" t="s">
        <v>56</v>
      </c>
      <c r="B10" s="40" t="s">
        <v>57</v>
      </c>
      <c r="C10" s="34">
        <v>11067956.064746801</v>
      </c>
      <c r="D10" s="34">
        <v>12150302.334000001</v>
      </c>
      <c r="E10" s="34">
        <v>12211269.077</v>
      </c>
      <c r="F10" s="34"/>
      <c r="G10" s="34">
        <v>-12211269.077</v>
      </c>
      <c r="H10" s="34">
        <v>12283493.869999999</v>
      </c>
      <c r="I10" s="34"/>
      <c r="J10" s="34">
        <v>-12283493.869999999</v>
      </c>
      <c r="K10" s="34">
        <v>12362697.834000001</v>
      </c>
      <c r="L10" s="34"/>
      <c r="M10" s="34">
        <v>-12362697.834000001</v>
      </c>
      <c r="N10" s="34">
        <v>12412148.625336001</v>
      </c>
      <c r="O10" s="34"/>
      <c r="P10" s="34">
        <v>-12412148.625336001</v>
      </c>
    </row>
    <row r="11" spans="1:16" x14ac:dyDescent="0.2">
      <c r="A11" s="39" t="s">
        <v>58</v>
      </c>
      <c r="B11" s="40" t="s">
        <v>59</v>
      </c>
      <c r="C11" s="34">
        <v>43045183.127185203</v>
      </c>
      <c r="D11" s="34">
        <v>45873820.618000001</v>
      </c>
      <c r="E11" s="34">
        <v>45952922.728</v>
      </c>
      <c r="F11" s="34"/>
      <c r="G11" s="34">
        <v>-45952922.728</v>
      </c>
      <c r="H11" s="34">
        <v>46185328.869999997</v>
      </c>
      <c r="I11" s="34"/>
      <c r="J11" s="34">
        <v>-46185328.869999997</v>
      </c>
      <c r="K11" s="34">
        <v>46655754.833999999</v>
      </c>
      <c r="L11" s="34"/>
      <c r="M11" s="34">
        <v>-46655754.833999999</v>
      </c>
      <c r="N11" s="34">
        <v>46842377.853335999</v>
      </c>
      <c r="O11" s="34"/>
      <c r="P11" s="34">
        <v>-46842377.853335999</v>
      </c>
    </row>
    <row r="12" spans="1:16" x14ac:dyDescent="0.2">
      <c r="A12" s="39" t="s">
        <v>60</v>
      </c>
      <c r="B12" s="40" t="s">
        <v>61</v>
      </c>
      <c r="C12" s="34">
        <v>126588947.1422912</v>
      </c>
      <c r="D12" s="34">
        <v>148128095.296</v>
      </c>
      <c r="E12" s="34">
        <v>151001762.33899999</v>
      </c>
      <c r="F12" s="34"/>
      <c r="G12" s="34">
        <v>-151001762.33899999</v>
      </c>
      <c r="H12" s="34">
        <v>152075627.81999999</v>
      </c>
      <c r="I12" s="34"/>
      <c r="J12" s="34">
        <v>-152075627.81999999</v>
      </c>
      <c r="K12" s="34">
        <v>155015833.00999999</v>
      </c>
      <c r="L12" s="34"/>
      <c r="M12" s="34">
        <v>-155015833.00999999</v>
      </c>
      <c r="N12" s="34">
        <v>155635896.34204</v>
      </c>
      <c r="O12" s="34"/>
      <c r="P12" s="34">
        <v>-155635896.34204</v>
      </c>
    </row>
    <row r="13" spans="1:16" x14ac:dyDescent="0.2">
      <c r="A13" s="37" t="s">
        <v>62</v>
      </c>
      <c r="B13" s="38" t="s">
        <v>63</v>
      </c>
      <c r="C13" s="34">
        <v>595685892.63327563</v>
      </c>
      <c r="D13" s="34">
        <v>613726321.33800006</v>
      </c>
      <c r="E13" s="34">
        <v>607535702.61000001</v>
      </c>
      <c r="F13" s="34"/>
      <c r="G13" s="34">
        <v>-607535702.61000001</v>
      </c>
      <c r="H13" s="34">
        <v>605564767.38</v>
      </c>
      <c r="I13" s="34"/>
      <c r="J13" s="34">
        <v>-605564767.38</v>
      </c>
      <c r="K13" s="34">
        <v>612681214.77199996</v>
      </c>
      <c r="L13" s="34"/>
      <c r="M13" s="34">
        <v>-612681214.77199996</v>
      </c>
      <c r="N13" s="34">
        <v>615131939.63108802</v>
      </c>
      <c r="O13" s="34"/>
      <c r="P13" s="34">
        <v>-615131939.63108802</v>
      </c>
    </row>
    <row r="14" spans="1:16" x14ac:dyDescent="0.2">
      <c r="A14" s="39" t="s">
        <v>64</v>
      </c>
      <c r="B14" s="40" t="s">
        <v>65</v>
      </c>
      <c r="C14" s="34">
        <v>595685892.63327563</v>
      </c>
      <c r="D14" s="34">
        <v>613726321.33800006</v>
      </c>
      <c r="E14" s="34">
        <v>607535702.61000001</v>
      </c>
      <c r="F14" s="34"/>
      <c r="G14" s="34">
        <v>-607535702.61000001</v>
      </c>
      <c r="H14" s="34">
        <v>605564767.38</v>
      </c>
      <c r="I14" s="34"/>
      <c r="J14" s="34">
        <v>-605564767.38</v>
      </c>
      <c r="K14" s="34">
        <v>612681214.77199996</v>
      </c>
      <c r="L14" s="34"/>
      <c r="M14" s="34">
        <v>-612681214.77199996</v>
      </c>
      <c r="N14" s="34">
        <v>615131939.63108802</v>
      </c>
      <c r="O14" s="34"/>
      <c r="P14" s="34">
        <v>-615131939.63108802</v>
      </c>
    </row>
    <row r="15" spans="1:16" x14ac:dyDescent="0.2">
      <c r="A15" s="37" t="s">
        <v>66</v>
      </c>
      <c r="B15" s="38" t="s">
        <v>67</v>
      </c>
      <c r="C15" s="34">
        <v>113923180.5401184</v>
      </c>
      <c r="D15" s="34">
        <v>204451978.59</v>
      </c>
      <c r="E15" s="34">
        <v>204118344.34299999</v>
      </c>
      <c r="F15" s="34"/>
      <c r="G15" s="34">
        <v>-204118344.34299999</v>
      </c>
      <c r="H15" s="34">
        <v>223820216.33000001</v>
      </c>
      <c r="I15" s="34"/>
      <c r="J15" s="34">
        <v>-223820216.33000001</v>
      </c>
      <c r="K15" s="34">
        <v>228797213.234</v>
      </c>
      <c r="L15" s="34"/>
      <c r="M15" s="34">
        <v>-228797213.234</v>
      </c>
      <c r="N15" s="34">
        <v>229712402.086936</v>
      </c>
      <c r="O15" s="34"/>
      <c r="P15" s="34">
        <v>-229712402.086936</v>
      </c>
    </row>
    <row r="16" spans="1:16" x14ac:dyDescent="0.2">
      <c r="A16" s="39" t="s">
        <v>68</v>
      </c>
      <c r="B16" s="40" t="s">
        <v>69</v>
      </c>
      <c r="C16" s="34">
        <v>57534824.103015602</v>
      </c>
      <c r="D16" s="34">
        <v>63748584.042000003</v>
      </c>
      <c r="E16" s="34">
        <v>60527005.200000003</v>
      </c>
      <c r="F16" s="34"/>
      <c r="G16" s="34">
        <v>-60527005.200000003</v>
      </c>
      <c r="H16" s="34">
        <v>63001087</v>
      </c>
      <c r="I16" s="34"/>
      <c r="J16" s="34">
        <v>-63001087</v>
      </c>
      <c r="K16" s="34">
        <v>61261234.114</v>
      </c>
      <c r="L16" s="34"/>
      <c r="M16" s="34">
        <v>-61261234.114</v>
      </c>
      <c r="N16" s="34">
        <v>61506279.050456002</v>
      </c>
      <c r="O16" s="34"/>
      <c r="P16" s="34">
        <v>-61506279.050456002</v>
      </c>
    </row>
    <row r="17" spans="1:16" x14ac:dyDescent="0.2">
      <c r="A17" s="39" t="s">
        <v>70</v>
      </c>
      <c r="B17" s="40" t="s">
        <v>71</v>
      </c>
      <c r="C17" s="34">
        <v>29451702.466584396</v>
      </c>
      <c r="D17" s="34">
        <v>33010118.673999999</v>
      </c>
      <c r="E17" s="34">
        <v>33591812.913000003</v>
      </c>
      <c r="F17" s="34"/>
      <c r="G17" s="34">
        <v>-33591812.913000003</v>
      </c>
      <c r="H17" s="34">
        <v>33883398.030000001</v>
      </c>
      <c r="I17" s="34"/>
      <c r="J17" s="34">
        <v>-33883398.030000001</v>
      </c>
      <c r="K17" s="34">
        <v>34256843.460000001</v>
      </c>
      <c r="L17" s="34"/>
      <c r="M17" s="34">
        <v>-34256843.460000001</v>
      </c>
      <c r="N17" s="34">
        <v>34393870.833839998</v>
      </c>
      <c r="O17" s="34"/>
      <c r="P17" s="34">
        <v>-34393870.833839998</v>
      </c>
    </row>
    <row r="18" spans="1:16" x14ac:dyDescent="0.2">
      <c r="A18" s="39" t="s">
        <v>72</v>
      </c>
      <c r="B18" s="40" t="s">
        <v>73</v>
      </c>
      <c r="C18" s="34">
        <v>26936653.970518399</v>
      </c>
      <c r="D18" s="34">
        <v>107693275.874</v>
      </c>
      <c r="E18" s="34">
        <v>109999526.23</v>
      </c>
      <c r="F18" s="34"/>
      <c r="G18" s="34">
        <v>-109999526.23</v>
      </c>
      <c r="H18" s="34">
        <v>126935731.3</v>
      </c>
      <c r="I18" s="34"/>
      <c r="J18" s="34">
        <v>-126935731.3</v>
      </c>
      <c r="K18" s="34">
        <v>133279135.66</v>
      </c>
      <c r="L18" s="34"/>
      <c r="M18" s="34">
        <v>-133279135.66</v>
      </c>
      <c r="N18" s="34">
        <v>133812252.20264</v>
      </c>
      <c r="O18" s="34"/>
      <c r="P18" s="34">
        <v>-133812252.20264</v>
      </c>
    </row>
    <row r="19" spans="1:16" x14ac:dyDescent="0.2">
      <c r="A19" s="37" t="s">
        <v>74</v>
      </c>
      <c r="B19" s="38" t="s">
        <v>75</v>
      </c>
      <c r="C19" s="34">
        <v>1407955957.3081341</v>
      </c>
      <c r="D19" s="34">
        <v>1440289504.1559999</v>
      </c>
      <c r="E19" s="34">
        <v>1422248523.812</v>
      </c>
      <c r="F19" s="34"/>
      <c r="G19" s="34">
        <v>-1422248523.812</v>
      </c>
      <c r="H19" s="34">
        <v>1379626762.49</v>
      </c>
      <c r="I19" s="34"/>
      <c r="J19" s="34">
        <v>-1379626762.49</v>
      </c>
      <c r="K19" s="34">
        <v>1379597504.402</v>
      </c>
      <c r="L19" s="34"/>
      <c r="M19" s="34">
        <v>-1379597504.402</v>
      </c>
      <c r="N19" s="34">
        <v>1385115894.41961</v>
      </c>
      <c r="O19" s="34"/>
      <c r="P19" s="34">
        <v>-1385115894.41961</v>
      </c>
    </row>
    <row r="20" spans="1:16" x14ac:dyDescent="0.2">
      <c r="A20" s="39" t="s">
        <v>76</v>
      </c>
      <c r="B20" s="40" t="s">
        <v>77</v>
      </c>
      <c r="C20" s="34">
        <v>13280041.9061956</v>
      </c>
      <c r="D20" s="34">
        <v>14332849.026000001</v>
      </c>
      <c r="E20" s="34">
        <v>13319811.286</v>
      </c>
      <c r="F20" s="34"/>
      <c r="G20" s="34">
        <v>-13319811.286</v>
      </c>
      <c r="H20" s="34">
        <v>12801638.66</v>
      </c>
      <c r="I20" s="34"/>
      <c r="J20" s="34">
        <v>-12801638.66</v>
      </c>
      <c r="K20" s="34">
        <v>12937832.812000001</v>
      </c>
      <c r="L20" s="34"/>
      <c r="M20" s="34">
        <v>-12937832.812000001</v>
      </c>
      <c r="N20" s="34">
        <v>12989584.143247999</v>
      </c>
      <c r="O20" s="34"/>
      <c r="P20" s="34">
        <v>-12989584.143247999</v>
      </c>
    </row>
    <row r="21" spans="1:16" x14ac:dyDescent="0.2">
      <c r="A21" s="39" t="s">
        <v>78</v>
      </c>
      <c r="B21" s="40" t="s">
        <v>79</v>
      </c>
      <c r="C21" s="34">
        <v>767175444.30751121</v>
      </c>
      <c r="D21" s="34">
        <v>670799961.40799999</v>
      </c>
      <c r="E21" s="34">
        <v>661702472.72000003</v>
      </c>
      <c r="F21" s="34"/>
      <c r="G21" s="34">
        <v>-661702472.72000003</v>
      </c>
      <c r="H21" s="34">
        <v>664741143.97000003</v>
      </c>
      <c r="I21" s="34"/>
      <c r="J21" s="34">
        <v>-664741143.97000003</v>
      </c>
      <c r="K21" s="34">
        <v>658037213.50999999</v>
      </c>
      <c r="L21" s="34"/>
      <c r="M21" s="34">
        <v>-658037213.50999999</v>
      </c>
      <c r="N21" s="34">
        <v>660669362.36404002</v>
      </c>
      <c r="O21" s="34"/>
      <c r="P21" s="34">
        <v>-660669362.36404002</v>
      </c>
    </row>
    <row r="22" spans="1:16" x14ac:dyDescent="0.2">
      <c r="A22" s="39" t="s">
        <v>80</v>
      </c>
      <c r="B22" s="40" t="s">
        <v>81</v>
      </c>
      <c r="C22" s="34">
        <v>613181422.95182645</v>
      </c>
      <c r="D22" s="34">
        <v>740878280.92200005</v>
      </c>
      <c r="E22" s="34">
        <v>732724732.972</v>
      </c>
      <c r="F22" s="34"/>
      <c r="G22" s="34">
        <v>-732724732.972</v>
      </c>
      <c r="H22" s="34">
        <v>687384751.32000005</v>
      </c>
      <c r="I22" s="34"/>
      <c r="J22" s="34">
        <v>-687384751.32000005</v>
      </c>
      <c r="K22" s="34">
        <v>693796993.13800001</v>
      </c>
      <c r="L22" s="34"/>
      <c r="M22" s="34">
        <v>-693796993.13800001</v>
      </c>
      <c r="N22" s="34">
        <v>696572181.11055195</v>
      </c>
      <c r="O22" s="34"/>
      <c r="P22" s="34">
        <v>-696572181.11055195</v>
      </c>
    </row>
    <row r="23" spans="1:16" x14ac:dyDescent="0.2">
      <c r="A23" s="39" t="s">
        <v>82</v>
      </c>
      <c r="B23" s="40" t="s">
        <v>83</v>
      </c>
      <c r="C23" s="34">
        <v>14319048.142600801</v>
      </c>
      <c r="D23" s="34">
        <v>14278412.800000001</v>
      </c>
      <c r="E23" s="34">
        <v>14501506.834000001</v>
      </c>
      <c r="F23" s="34"/>
      <c r="G23" s="34">
        <v>-14501506.834000001</v>
      </c>
      <c r="H23" s="34">
        <v>14699228.539999999</v>
      </c>
      <c r="I23" s="34"/>
      <c r="J23" s="34">
        <v>-14699228.539999999</v>
      </c>
      <c r="K23" s="34">
        <v>14825464.942</v>
      </c>
      <c r="L23" s="34"/>
      <c r="M23" s="34">
        <v>-14825464.942</v>
      </c>
      <c r="N23" s="34">
        <v>14884766.801767999</v>
      </c>
      <c r="O23" s="34"/>
      <c r="P23" s="34">
        <v>-14884766.801767999</v>
      </c>
    </row>
    <row r="24" spans="1:16" x14ac:dyDescent="0.2">
      <c r="A24" s="37" t="s">
        <v>84</v>
      </c>
      <c r="B24" s="38" t="s">
        <v>85</v>
      </c>
      <c r="C24" s="34">
        <v>334993139.9918384</v>
      </c>
      <c r="D24" s="34">
        <v>324658133.75999999</v>
      </c>
      <c r="E24" s="34">
        <v>325754156.11000001</v>
      </c>
      <c r="F24" s="34"/>
      <c r="G24" s="34">
        <v>-325754156.11000001</v>
      </c>
      <c r="H24" s="34">
        <v>323770828.92000002</v>
      </c>
      <c r="I24" s="34"/>
      <c r="J24" s="34">
        <v>-323770828.92000002</v>
      </c>
      <c r="K24" s="34">
        <v>322322632.92799997</v>
      </c>
      <c r="L24" s="34"/>
      <c r="M24" s="34">
        <v>-322322632.92799997</v>
      </c>
      <c r="N24" s="34">
        <v>323611923.45971203</v>
      </c>
      <c r="O24" s="34"/>
      <c r="P24" s="34">
        <v>-323611923.45971203</v>
      </c>
    </row>
    <row r="25" spans="1:16" x14ac:dyDescent="0.2">
      <c r="A25" s="39" t="s">
        <v>86</v>
      </c>
      <c r="B25" s="40" t="s">
        <v>87</v>
      </c>
      <c r="C25" s="34">
        <v>153942023.73300359</v>
      </c>
      <c r="D25" s="34">
        <v>147397657.50999999</v>
      </c>
      <c r="E25" s="34">
        <v>148764425.92399999</v>
      </c>
      <c r="F25" s="34"/>
      <c r="G25" s="34">
        <v>-148764425.92399999</v>
      </c>
      <c r="H25" s="34">
        <v>148249352.12</v>
      </c>
      <c r="I25" s="34"/>
      <c r="J25" s="34">
        <v>-148249352.12</v>
      </c>
      <c r="K25" s="34">
        <v>147931514.87599999</v>
      </c>
      <c r="L25" s="34"/>
      <c r="M25" s="34">
        <v>-147931514.87599999</v>
      </c>
      <c r="N25" s="34">
        <v>148523240.93550399</v>
      </c>
      <c r="O25" s="34"/>
      <c r="P25" s="34">
        <v>-148523240.93550399</v>
      </c>
    </row>
    <row r="26" spans="1:16" x14ac:dyDescent="0.2">
      <c r="A26" s="39" t="s">
        <v>88</v>
      </c>
      <c r="B26" s="40" t="s">
        <v>89</v>
      </c>
      <c r="C26" s="34">
        <v>106154545.62530079</v>
      </c>
      <c r="D26" s="34">
        <v>106907312.44400001</v>
      </c>
      <c r="E26" s="34">
        <v>106036191.961</v>
      </c>
      <c r="F26" s="34"/>
      <c r="G26" s="34">
        <v>-106036191.961</v>
      </c>
      <c r="H26" s="34">
        <v>104522474.29000001</v>
      </c>
      <c r="I26" s="34"/>
      <c r="J26" s="34">
        <v>-104522474.29000001</v>
      </c>
      <c r="K26" s="34">
        <v>102638805.456</v>
      </c>
      <c r="L26" s="34"/>
      <c r="M26" s="34">
        <v>-102638805.456</v>
      </c>
      <c r="N26" s="34">
        <v>103049360.67782401</v>
      </c>
      <c r="O26" s="34"/>
      <c r="P26" s="34">
        <v>-103049360.67782401</v>
      </c>
    </row>
    <row r="27" spans="1:16" x14ac:dyDescent="0.2">
      <c r="A27" s="39" t="s">
        <v>90</v>
      </c>
      <c r="B27" s="40" t="s">
        <v>91</v>
      </c>
      <c r="C27" s="34">
        <v>74896570.633533999</v>
      </c>
      <c r="D27" s="34">
        <v>70353163.805999994</v>
      </c>
      <c r="E27" s="34">
        <v>70953538.224999994</v>
      </c>
      <c r="F27" s="34"/>
      <c r="G27" s="34">
        <v>-70953538.224999994</v>
      </c>
      <c r="H27" s="34">
        <v>70999002.510000005</v>
      </c>
      <c r="I27" s="34"/>
      <c r="J27" s="34">
        <v>-70999002.510000005</v>
      </c>
      <c r="K27" s="34">
        <v>71752312.596000001</v>
      </c>
      <c r="L27" s="34"/>
      <c r="M27" s="34">
        <v>-71752312.596000001</v>
      </c>
      <c r="N27" s="34">
        <v>72039321.846384004</v>
      </c>
      <c r="O27" s="34"/>
      <c r="P27" s="34">
        <v>-72039321.846384004</v>
      </c>
    </row>
    <row r="28" spans="1:16" x14ac:dyDescent="0.2">
      <c r="A28" s="37" t="s">
        <v>92</v>
      </c>
      <c r="B28" s="38" t="s">
        <v>93</v>
      </c>
      <c r="C28" s="34">
        <v>100642768.4207896</v>
      </c>
      <c r="D28" s="34">
        <v>137815720.382</v>
      </c>
      <c r="E28" s="34">
        <v>138498710.75299999</v>
      </c>
      <c r="F28" s="34"/>
      <c r="G28" s="34">
        <v>-138498710.75299999</v>
      </c>
      <c r="H28" s="34">
        <v>134819072.08000001</v>
      </c>
      <c r="I28" s="34"/>
      <c r="J28" s="34">
        <v>-134819072.08000001</v>
      </c>
      <c r="K28" s="34">
        <v>133145764.028</v>
      </c>
      <c r="L28" s="34"/>
      <c r="M28" s="34">
        <v>-133145764.028</v>
      </c>
      <c r="N28" s="34">
        <v>133678347.084112</v>
      </c>
      <c r="O28" s="34"/>
      <c r="P28" s="34">
        <v>-133678347.084112</v>
      </c>
    </row>
    <row r="29" spans="1:16" x14ac:dyDescent="0.2">
      <c r="A29" s="39" t="s">
        <v>94</v>
      </c>
      <c r="B29" s="40" t="s">
        <v>93</v>
      </c>
      <c r="C29" s="34">
        <v>100642768.4207896</v>
      </c>
      <c r="D29" s="34">
        <v>137815720.382</v>
      </c>
      <c r="E29" s="34">
        <v>138498710.75299999</v>
      </c>
      <c r="F29" s="34"/>
      <c r="G29" s="34">
        <v>-138498710.75299999</v>
      </c>
      <c r="H29" s="34">
        <v>134819072.08000001</v>
      </c>
      <c r="I29" s="34"/>
      <c r="J29" s="34">
        <v>-134819072.08000001</v>
      </c>
      <c r="K29" s="34">
        <v>133145764.028</v>
      </c>
      <c r="L29" s="34"/>
      <c r="M29" s="34">
        <v>-133145764.028</v>
      </c>
      <c r="N29" s="34">
        <v>133678347.084112</v>
      </c>
      <c r="O29" s="34"/>
      <c r="P29" s="34">
        <v>-133678347.084112</v>
      </c>
    </row>
    <row r="30" spans="1:16" x14ac:dyDescent="0.2">
      <c r="A30" s="37" t="s">
        <v>95</v>
      </c>
      <c r="B30" s="38" t="s">
        <v>96</v>
      </c>
      <c r="C30" s="34">
        <v>241504206.80562237</v>
      </c>
      <c r="D30" s="34">
        <v>270382782.88999999</v>
      </c>
      <c r="E30" s="34">
        <v>275853392.55900002</v>
      </c>
      <c r="F30" s="34">
        <v>166833900.0000008</v>
      </c>
      <c r="G30" s="34">
        <v>-109019492.5589992</v>
      </c>
      <c r="H30" s="34">
        <v>279549863.29000002</v>
      </c>
      <c r="I30" s="34">
        <v>168668199.9999969</v>
      </c>
      <c r="J30" s="34">
        <v>-110881663.29000311</v>
      </c>
      <c r="K30" s="34">
        <v>282928066.81999999</v>
      </c>
      <c r="L30" s="34">
        <v>171461499.99999869</v>
      </c>
      <c r="M30" s="34">
        <v>-111466566.8200013</v>
      </c>
      <c r="N30" s="34">
        <v>284059779.08727998</v>
      </c>
      <c r="O30" s="34">
        <v>174129600.00000161</v>
      </c>
      <c r="P30" s="34">
        <v>-109930179.08727799</v>
      </c>
    </row>
    <row r="31" spans="1:16" x14ac:dyDescent="0.2">
      <c r="A31" s="39" t="s">
        <v>97</v>
      </c>
      <c r="B31" s="40" t="s">
        <v>98</v>
      </c>
      <c r="C31" s="34">
        <v>183488078.38830519</v>
      </c>
      <c r="D31" s="34">
        <v>199830397.25400001</v>
      </c>
      <c r="E31" s="34">
        <v>204242461.73300001</v>
      </c>
      <c r="F31" s="34">
        <v>97999700.000000402</v>
      </c>
      <c r="G31" s="34">
        <v>-106242761.73299959</v>
      </c>
      <c r="H31" s="34">
        <v>207378957.22999999</v>
      </c>
      <c r="I31" s="34">
        <v>99789699.9999993</v>
      </c>
      <c r="J31" s="34">
        <v>-107589257.2300007</v>
      </c>
      <c r="K31" s="34">
        <v>209887175.61399999</v>
      </c>
      <c r="L31" s="34">
        <v>102511800.0000011</v>
      </c>
      <c r="M31" s="34">
        <v>-107375375.6139989</v>
      </c>
      <c r="N31" s="34">
        <v>210726724.31645599</v>
      </c>
      <c r="O31" s="34">
        <v>105731800.0000032</v>
      </c>
      <c r="P31" s="34">
        <v>-104994924.31645299</v>
      </c>
    </row>
    <row r="32" spans="1:16" x14ac:dyDescent="0.2">
      <c r="A32" s="39" t="s">
        <v>99</v>
      </c>
      <c r="B32" s="40" t="s">
        <v>100</v>
      </c>
      <c r="C32" s="34">
        <v>718259.09393640014</v>
      </c>
      <c r="D32" s="34">
        <v>806282.14000000013</v>
      </c>
      <c r="E32" s="34">
        <v>809572.17</v>
      </c>
      <c r="F32" s="34"/>
      <c r="G32" s="34">
        <v>-809572.17</v>
      </c>
      <c r="H32" s="34">
        <v>818582.7</v>
      </c>
      <c r="I32" s="34"/>
      <c r="J32" s="34">
        <v>-818582.7</v>
      </c>
      <c r="K32" s="34">
        <v>827382.14000000013</v>
      </c>
      <c r="L32" s="34"/>
      <c r="M32" s="34">
        <v>-827382.14</v>
      </c>
      <c r="N32" s="34">
        <v>830691.66856000002</v>
      </c>
      <c r="O32" s="34"/>
      <c r="P32" s="34">
        <v>-830691.66856000002</v>
      </c>
    </row>
    <row r="33" spans="1:16" x14ac:dyDescent="0.2">
      <c r="A33" s="39" t="s">
        <v>101</v>
      </c>
      <c r="B33" s="40" t="s">
        <v>102</v>
      </c>
      <c r="C33" s="34">
        <v>57297869.323380798</v>
      </c>
      <c r="D33" s="34">
        <v>69746103.496000007</v>
      </c>
      <c r="E33" s="34">
        <v>70801358.656000003</v>
      </c>
      <c r="F33" s="34">
        <v>68834200.000000402</v>
      </c>
      <c r="G33" s="34">
        <v>-1967158.6559996</v>
      </c>
      <c r="H33" s="34">
        <v>71352323.359999999</v>
      </c>
      <c r="I33" s="34">
        <v>68878499.999997601</v>
      </c>
      <c r="J33" s="34">
        <v>-2473823.3600023999</v>
      </c>
      <c r="K33" s="34">
        <v>72213509.066</v>
      </c>
      <c r="L33" s="34">
        <v>68949699.999997601</v>
      </c>
      <c r="M33" s="34">
        <v>-3263809.0660024001</v>
      </c>
      <c r="N33" s="34">
        <v>72502363.102264002</v>
      </c>
      <c r="O33" s="34">
        <v>68397799.999998406</v>
      </c>
      <c r="P33" s="34">
        <v>-4104563.1022656001</v>
      </c>
    </row>
    <row r="34" spans="1:16" x14ac:dyDescent="0.2">
      <c r="A34" s="35" t="s">
        <v>103</v>
      </c>
      <c r="B34" s="36" t="s">
        <v>104</v>
      </c>
      <c r="C34" s="34">
        <v>3836130003.3848772</v>
      </c>
      <c r="D34" s="34">
        <v>3640157851.1799998</v>
      </c>
      <c r="E34" s="34">
        <v>3713530921.1290002</v>
      </c>
      <c r="F34" s="34"/>
      <c r="G34" s="34">
        <v>-3713530921.1290002</v>
      </c>
      <c r="H34" s="34">
        <v>3805448120.6599998</v>
      </c>
      <c r="I34" s="34"/>
      <c r="J34" s="34">
        <v>-3805448120.6599998</v>
      </c>
      <c r="K34" s="34">
        <v>3933112559.1820002</v>
      </c>
      <c r="L34" s="34"/>
      <c r="M34" s="34">
        <v>-3933112559.1820002</v>
      </c>
      <c r="N34" s="34">
        <v>3948845009.4187298</v>
      </c>
      <c r="O34" s="34"/>
      <c r="P34" s="34">
        <v>-3948845009.4187298</v>
      </c>
    </row>
    <row r="35" spans="1:16" x14ac:dyDescent="0.2">
      <c r="A35" s="37" t="s">
        <v>105</v>
      </c>
      <c r="B35" s="38" t="s">
        <v>106</v>
      </c>
      <c r="C35" s="34">
        <v>692546125.31312954</v>
      </c>
      <c r="D35" s="34">
        <v>729878724.66199994</v>
      </c>
      <c r="E35" s="34">
        <v>721148661.87100005</v>
      </c>
      <c r="F35" s="34"/>
      <c r="G35" s="34">
        <v>-721148661.87100005</v>
      </c>
      <c r="H35" s="34">
        <v>734110066.28999996</v>
      </c>
      <c r="I35" s="34"/>
      <c r="J35" s="34">
        <v>-734110066.28999996</v>
      </c>
      <c r="K35" s="34">
        <v>757076990.22000003</v>
      </c>
      <c r="L35" s="34"/>
      <c r="M35" s="34">
        <v>-757076990.22000003</v>
      </c>
      <c r="N35" s="34">
        <v>760105298.18087995</v>
      </c>
      <c r="O35" s="34"/>
      <c r="P35" s="34">
        <v>-760105298.18087995</v>
      </c>
    </row>
    <row r="36" spans="1:16" x14ac:dyDescent="0.2">
      <c r="A36" s="39" t="s">
        <v>107</v>
      </c>
      <c r="B36" s="40" t="s">
        <v>108</v>
      </c>
      <c r="C36" s="34">
        <v>186619415.04282281</v>
      </c>
      <c r="D36" s="34">
        <v>181375148.53200001</v>
      </c>
      <c r="E36" s="34">
        <v>171890400.979</v>
      </c>
      <c r="F36" s="34"/>
      <c r="G36" s="34">
        <v>-171890400.979</v>
      </c>
      <c r="H36" s="34">
        <v>182215338.25999999</v>
      </c>
      <c r="I36" s="34"/>
      <c r="J36" s="34">
        <v>-182215338.25999999</v>
      </c>
      <c r="K36" s="34">
        <v>199753548.53200001</v>
      </c>
      <c r="L36" s="34"/>
      <c r="M36" s="34">
        <v>-199753548.53200001</v>
      </c>
      <c r="N36" s="34">
        <v>200552562.72612801</v>
      </c>
      <c r="O36" s="34"/>
      <c r="P36" s="34">
        <v>-200552562.72612801</v>
      </c>
    </row>
    <row r="37" spans="1:16" x14ac:dyDescent="0.2">
      <c r="A37" s="39" t="s">
        <v>109</v>
      </c>
      <c r="B37" s="40" t="s">
        <v>110</v>
      </c>
      <c r="C37" s="34">
        <v>505926710.27030683</v>
      </c>
      <c r="D37" s="34">
        <v>548503576.13</v>
      </c>
      <c r="E37" s="34">
        <v>549258260.89199996</v>
      </c>
      <c r="F37" s="34"/>
      <c r="G37" s="34">
        <v>-549258260.89199996</v>
      </c>
      <c r="H37" s="34">
        <v>551894728.02999997</v>
      </c>
      <c r="I37" s="34"/>
      <c r="J37" s="34">
        <v>-551894728.02999997</v>
      </c>
      <c r="K37" s="34">
        <v>557323441.68799996</v>
      </c>
      <c r="L37" s="34"/>
      <c r="M37" s="34">
        <v>-557323441.68799996</v>
      </c>
      <c r="N37" s="34">
        <v>559552735.45475197</v>
      </c>
      <c r="O37" s="34"/>
      <c r="P37" s="34">
        <v>-559552735.45475197</v>
      </c>
    </row>
    <row r="38" spans="1:16" x14ac:dyDescent="0.2">
      <c r="A38" s="37" t="s">
        <v>111</v>
      </c>
      <c r="B38" s="38" t="s">
        <v>112</v>
      </c>
      <c r="C38" s="34">
        <v>3016365298.2525411</v>
      </c>
      <c r="D38" s="34">
        <v>2799663232.0560002</v>
      </c>
      <c r="E38" s="34">
        <v>2866890566.8309999</v>
      </c>
      <c r="F38" s="34"/>
      <c r="G38" s="34">
        <v>-2866890566.8309999</v>
      </c>
      <c r="H38" s="34">
        <v>2924849016</v>
      </c>
      <c r="I38" s="34"/>
      <c r="J38" s="34">
        <v>-2924849016</v>
      </c>
      <c r="K38" s="34">
        <v>2998009650.0279999</v>
      </c>
      <c r="L38" s="34"/>
      <c r="M38" s="34">
        <v>-2998009650.0279999</v>
      </c>
      <c r="N38" s="34">
        <v>3010001688.6281099</v>
      </c>
      <c r="O38" s="34"/>
      <c r="P38" s="34">
        <v>-3010001688.6281099</v>
      </c>
    </row>
    <row r="39" spans="1:16" x14ac:dyDescent="0.2">
      <c r="A39" s="39" t="s">
        <v>113</v>
      </c>
      <c r="B39" s="40" t="s">
        <v>114</v>
      </c>
      <c r="C39" s="34">
        <v>77952807.856794402</v>
      </c>
      <c r="D39" s="34">
        <v>81170220.739999995</v>
      </c>
      <c r="E39" s="34">
        <v>82701185.753000006</v>
      </c>
      <c r="F39" s="34"/>
      <c r="G39" s="34">
        <v>-82701185.753000006</v>
      </c>
      <c r="H39" s="34">
        <v>84559353.700000003</v>
      </c>
      <c r="I39" s="34"/>
      <c r="J39" s="34">
        <v>-84559353.700000003</v>
      </c>
      <c r="K39" s="34">
        <v>86449650.540000007</v>
      </c>
      <c r="L39" s="34"/>
      <c r="M39" s="34">
        <v>-86449650.540000007</v>
      </c>
      <c r="N39" s="34">
        <v>86795449.142159998</v>
      </c>
      <c r="O39" s="34"/>
      <c r="P39" s="34">
        <v>-86795449.142159998</v>
      </c>
    </row>
    <row r="40" spans="1:16" x14ac:dyDescent="0.2">
      <c r="A40" s="39" t="s">
        <v>115</v>
      </c>
      <c r="B40" s="40" t="s">
        <v>116</v>
      </c>
      <c r="C40" s="34">
        <v>1112252175.661036</v>
      </c>
      <c r="D40" s="34">
        <v>1128814638.3759999</v>
      </c>
      <c r="E40" s="34">
        <v>1153190137.1259999</v>
      </c>
      <c r="F40" s="34"/>
      <c r="G40" s="34">
        <v>-1153190137.1259999</v>
      </c>
      <c r="H40" s="34">
        <v>1181009696.1400001</v>
      </c>
      <c r="I40" s="34"/>
      <c r="J40" s="34">
        <v>-1181009696.1400001</v>
      </c>
      <c r="K40" s="34">
        <v>1210938440.4619999</v>
      </c>
      <c r="L40" s="34"/>
      <c r="M40" s="34">
        <v>-1210938440.4619999</v>
      </c>
      <c r="N40" s="34">
        <v>1215782194.22385</v>
      </c>
      <c r="O40" s="34"/>
      <c r="P40" s="34">
        <v>-1215782194.22385</v>
      </c>
    </row>
    <row r="41" spans="1:16" x14ac:dyDescent="0.2">
      <c r="A41" s="39" t="s">
        <v>117</v>
      </c>
      <c r="B41" s="40" t="s">
        <v>118</v>
      </c>
      <c r="C41" s="34">
        <v>790126253.05522716</v>
      </c>
      <c r="D41" s="34">
        <v>543735662.77999997</v>
      </c>
      <c r="E41" s="34">
        <v>556189044.18900001</v>
      </c>
      <c r="F41" s="34"/>
      <c r="G41" s="34">
        <v>-556189044.18900001</v>
      </c>
      <c r="H41" s="34">
        <v>569065113.63</v>
      </c>
      <c r="I41" s="34"/>
      <c r="J41" s="34">
        <v>-569065113.63</v>
      </c>
      <c r="K41" s="34">
        <v>584545085.58000004</v>
      </c>
      <c r="L41" s="34"/>
      <c r="M41" s="34">
        <v>-584545085.58000004</v>
      </c>
      <c r="N41" s="34">
        <v>586883265.92232001</v>
      </c>
      <c r="O41" s="34"/>
      <c r="P41" s="34">
        <v>-586883265.92232001</v>
      </c>
    </row>
    <row r="42" spans="1:16" x14ac:dyDescent="0.2">
      <c r="A42" s="39" t="s">
        <v>119</v>
      </c>
      <c r="B42" s="40" t="s">
        <v>120</v>
      </c>
      <c r="C42" s="34">
        <v>354895394.65848362</v>
      </c>
      <c r="D42" s="34">
        <v>361343570.16000003</v>
      </c>
      <c r="E42" s="34">
        <v>376757029.76300001</v>
      </c>
      <c r="F42" s="34"/>
      <c r="G42" s="34">
        <v>-376757029.76300001</v>
      </c>
      <c r="H42" s="34">
        <v>377989622.52999997</v>
      </c>
      <c r="I42" s="34"/>
      <c r="J42" s="34">
        <v>-377989622.52999997</v>
      </c>
      <c r="K42" s="34">
        <v>387703513.44599998</v>
      </c>
      <c r="L42" s="34"/>
      <c r="M42" s="34">
        <v>-387703513.44599998</v>
      </c>
      <c r="N42" s="34">
        <v>389254327.49978399</v>
      </c>
      <c r="O42" s="34"/>
      <c r="P42" s="34">
        <v>-389254327.49978399</v>
      </c>
    </row>
    <row r="43" spans="1:16" x14ac:dyDescent="0.2">
      <c r="A43" s="39" t="s">
        <v>121</v>
      </c>
      <c r="B43" s="40" t="s">
        <v>122</v>
      </c>
      <c r="C43" s="34">
        <v>32281110.379999999</v>
      </c>
      <c r="D43" s="34">
        <v>14492600</v>
      </c>
      <c r="E43" s="34">
        <v>14482600</v>
      </c>
      <c r="F43" s="34"/>
      <c r="G43" s="34">
        <v>-14482600</v>
      </c>
      <c r="H43" s="34">
        <v>13720000</v>
      </c>
      <c r="I43" s="34"/>
      <c r="J43" s="34">
        <v>-13720000</v>
      </c>
      <c r="K43" s="34">
        <v>13720000</v>
      </c>
      <c r="L43" s="34"/>
      <c r="M43" s="34">
        <v>-13720000</v>
      </c>
      <c r="N43" s="34">
        <v>13774880</v>
      </c>
      <c r="O43" s="34"/>
      <c r="P43" s="34">
        <v>-13774880</v>
      </c>
    </row>
    <row r="44" spans="1:16" x14ac:dyDescent="0.2">
      <c r="A44" s="39" t="s">
        <v>123</v>
      </c>
      <c r="B44" s="40" t="s">
        <v>124</v>
      </c>
      <c r="C44" s="34">
        <v>648857556.64100003</v>
      </c>
      <c r="D44" s="34">
        <v>670106540</v>
      </c>
      <c r="E44" s="34">
        <v>683570570</v>
      </c>
      <c r="F44" s="34"/>
      <c r="G44" s="34">
        <v>-683570570</v>
      </c>
      <c r="H44" s="34">
        <v>698505230</v>
      </c>
      <c r="I44" s="34"/>
      <c r="J44" s="34">
        <v>-698505230</v>
      </c>
      <c r="K44" s="34">
        <v>714652960</v>
      </c>
      <c r="L44" s="34"/>
      <c r="M44" s="34">
        <v>-714652960</v>
      </c>
      <c r="N44" s="34">
        <v>717511571.84000003</v>
      </c>
      <c r="O44" s="34"/>
      <c r="P44" s="34">
        <v>-717511571.84000003</v>
      </c>
    </row>
    <row r="45" spans="1:16" x14ac:dyDescent="0.2">
      <c r="A45" s="37" t="s">
        <v>125</v>
      </c>
      <c r="B45" s="38" t="s">
        <v>126</v>
      </c>
      <c r="C45" s="34">
        <v>127218579.81920598</v>
      </c>
      <c r="D45" s="34">
        <v>110615894.462</v>
      </c>
      <c r="E45" s="34">
        <v>125491692.42700002</v>
      </c>
      <c r="F45" s="34"/>
      <c r="G45" s="34">
        <v>-125491692.42700002</v>
      </c>
      <c r="H45" s="34">
        <v>146489038.37</v>
      </c>
      <c r="I45" s="34"/>
      <c r="J45" s="34">
        <v>-146489038.37</v>
      </c>
      <c r="K45" s="34">
        <v>178025918.93399999</v>
      </c>
      <c r="L45" s="34"/>
      <c r="M45" s="34">
        <v>-178025918.93399999</v>
      </c>
      <c r="N45" s="34">
        <v>178738022.609736</v>
      </c>
      <c r="O45" s="34"/>
      <c r="P45" s="34">
        <v>-178738022.609736</v>
      </c>
    </row>
    <row r="46" spans="1:16" x14ac:dyDescent="0.2">
      <c r="A46" s="39" t="s">
        <v>127</v>
      </c>
      <c r="B46" s="40" t="s">
        <v>108</v>
      </c>
      <c r="C46" s="34">
        <v>36853527.503220402</v>
      </c>
      <c r="D46" s="34">
        <v>37056189.486000001</v>
      </c>
      <c r="E46" s="34">
        <v>37339198.133000001</v>
      </c>
      <c r="F46" s="34"/>
      <c r="G46" s="34">
        <v>-37339198.133000001</v>
      </c>
      <c r="H46" s="34">
        <v>37726195.229999997</v>
      </c>
      <c r="I46" s="34"/>
      <c r="J46" s="34">
        <v>-37726195.229999997</v>
      </c>
      <c r="K46" s="34">
        <v>37884384.986000001</v>
      </c>
      <c r="L46" s="34"/>
      <c r="M46" s="34">
        <v>-37884384.986000001</v>
      </c>
      <c r="N46" s="34">
        <v>38035922.525944002</v>
      </c>
      <c r="O46" s="34"/>
      <c r="P46" s="34">
        <v>-38035922.525944002</v>
      </c>
    </row>
    <row r="47" spans="1:16" x14ac:dyDescent="0.2">
      <c r="A47" s="39" t="s">
        <v>128</v>
      </c>
      <c r="B47" s="40" t="s">
        <v>129</v>
      </c>
      <c r="C47" s="34">
        <v>90365052.315985605</v>
      </c>
      <c r="D47" s="34">
        <v>73559704.975999996</v>
      </c>
      <c r="E47" s="34">
        <v>88152494.294</v>
      </c>
      <c r="F47" s="34"/>
      <c r="G47" s="34">
        <v>-88152494.294</v>
      </c>
      <c r="H47" s="34">
        <v>108762843.14</v>
      </c>
      <c r="I47" s="34"/>
      <c r="J47" s="34">
        <v>-108762843.14</v>
      </c>
      <c r="K47" s="34">
        <v>140141533.94800001</v>
      </c>
      <c r="L47" s="34"/>
      <c r="M47" s="34">
        <v>-140141533.94800001</v>
      </c>
      <c r="N47" s="34">
        <v>140702100.083792</v>
      </c>
      <c r="O47" s="34"/>
      <c r="P47" s="34">
        <v>-140702100.083792</v>
      </c>
    </row>
    <row r="48" spans="1:16" x14ac:dyDescent="0.2">
      <c r="A48" s="35" t="s">
        <v>130</v>
      </c>
      <c r="B48" s="36" t="s">
        <v>131</v>
      </c>
      <c r="C48" s="34">
        <v>6421627966.5026112</v>
      </c>
      <c r="D48" s="34">
        <v>6339579342.9639997</v>
      </c>
      <c r="E48" s="34">
        <v>6483009254.309</v>
      </c>
      <c r="F48" s="34"/>
      <c r="G48" s="34">
        <v>-6483009254.309</v>
      </c>
      <c r="H48" s="34">
        <v>6517619798.4300003</v>
      </c>
      <c r="I48" s="34"/>
      <c r="J48" s="34">
        <v>-6517619798.4300003</v>
      </c>
      <c r="K48" s="34">
        <v>6694314785.3039999</v>
      </c>
      <c r="L48" s="34"/>
      <c r="M48" s="34">
        <v>-6694314785.3039999</v>
      </c>
      <c r="N48" s="34">
        <v>6721092044.44522</v>
      </c>
      <c r="O48" s="34"/>
      <c r="P48" s="34">
        <v>-6721092044.44522</v>
      </c>
    </row>
    <row r="49" spans="1:16" x14ac:dyDescent="0.2">
      <c r="A49" s="37" t="s">
        <v>132</v>
      </c>
      <c r="B49" s="38" t="s">
        <v>133</v>
      </c>
      <c r="C49" s="34">
        <v>5310501607.9392614</v>
      </c>
      <c r="D49" s="34">
        <v>5194156872.5439997</v>
      </c>
      <c r="E49" s="34">
        <v>5312678877.2019997</v>
      </c>
      <c r="F49" s="34"/>
      <c r="G49" s="34">
        <v>-5312678877.2019997</v>
      </c>
      <c r="H49" s="34">
        <v>5366114816.5200005</v>
      </c>
      <c r="I49" s="34"/>
      <c r="J49" s="34">
        <v>-5366114816.5200005</v>
      </c>
      <c r="K49" s="34">
        <v>5530552856.2019997</v>
      </c>
      <c r="L49" s="34"/>
      <c r="M49" s="34">
        <v>-5530552856.2019997</v>
      </c>
      <c r="N49" s="34">
        <v>5552675067.6268101</v>
      </c>
      <c r="O49" s="34"/>
      <c r="P49" s="34">
        <v>-5552675067.6268101</v>
      </c>
    </row>
    <row r="50" spans="1:16" x14ac:dyDescent="0.2">
      <c r="A50" s="39" t="s">
        <v>134</v>
      </c>
      <c r="B50" s="40" t="s">
        <v>135</v>
      </c>
      <c r="C50" s="34">
        <v>2184191532.615273</v>
      </c>
      <c r="D50" s="34">
        <v>2146746780.3580003</v>
      </c>
      <c r="E50" s="34">
        <v>2240108425.1700001</v>
      </c>
      <c r="F50" s="34"/>
      <c r="G50" s="34">
        <v>-2240108425.1700001</v>
      </c>
      <c r="H50" s="34">
        <v>2272189888.5900002</v>
      </c>
      <c r="I50" s="34"/>
      <c r="J50" s="34">
        <v>-2272189888.5900002</v>
      </c>
      <c r="K50" s="34">
        <v>2417752315.2800002</v>
      </c>
      <c r="L50" s="34"/>
      <c r="M50" s="34">
        <v>-2417752315.2800002</v>
      </c>
      <c r="N50" s="34">
        <v>2427423324.5411201</v>
      </c>
      <c r="O50" s="34"/>
      <c r="P50" s="34">
        <v>-2427423324.5411201</v>
      </c>
    </row>
    <row r="51" spans="1:16" x14ac:dyDescent="0.2">
      <c r="A51" s="39" t="s">
        <v>136</v>
      </c>
      <c r="B51" s="40" t="s">
        <v>137</v>
      </c>
      <c r="C51" s="34">
        <v>579617758.26178563</v>
      </c>
      <c r="D51" s="34">
        <v>566679854.16400003</v>
      </c>
      <c r="E51" s="34">
        <v>574230810.56500006</v>
      </c>
      <c r="F51" s="34"/>
      <c r="G51" s="34">
        <v>-574230810.56500006</v>
      </c>
      <c r="H51" s="34">
        <v>577596845.58000004</v>
      </c>
      <c r="I51" s="34"/>
      <c r="J51" s="34">
        <v>-577596845.58000004</v>
      </c>
      <c r="K51" s="34">
        <v>580218929.29799998</v>
      </c>
      <c r="L51" s="34"/>
      <c r="M51" s="34">
        <v>-580218929.29799998</v>
      </c>
      <c r="N51" s="34">
        <v>582539805.01519203</v>
      </c>
      <c r="O51" s="34"/>
      <c r="P51" s="34">
        <v>-582539805.01519203</v>
      </c>
    </row>
    <row r="52" spans="1:16" x14ac:dyDescent="0.2">
      <c r="A52" s="39" t="s">
        <v>138</v>
      </c>
      <c r="B52" s="40" t="s">
        <v>139</v>
      </c>
      <c r="C52" s="34">
        <v>559853088.35716474</v>
      </c>
      <c r="D52" s="34">
        <v>544080005.99399996</v>
      </c>
      <c r="E52" s="34">
        <v>551679536.14699996</v>
      </c>
      <c r="F52" s="34"/>
      <c r="G52" s="34">
        <v>-551679536.14699996</v>
      </c>
      <c r="H52" s="34">
        <v>555117716</v>
      </c>
      <c r="I52" s="34"/>
      <c r="J52" s="34">
        <v>-555117716</v>
      </c>
      <c r="K52" s="34">
        <v>557790160.05599999</v>
      </c>
      <c r="L52" s="34"/>
      <c r="M52" s="34">
        <v>-557790160.05599999</v>
      </c>
      <c r="N52" s="34">
        <v>560021320.69622397</v>
      </c>
      <c r="O52" s="34"/>
      <c r="P52" s="34">
        <v>-560021320.69622397</v>
      </c>
    </row>
    <row r="53" spans="1:16" x14ac:dyDescent="0.2">
      <c r="A53" s="39" t="s">
        <v>140</v>
      </c>
      <c r="B53" s="40" t="s">
        <v>141</v>
      </c>
      <c r="C53" s="34">
        <v>1740587681.1903529</v>
      </c>
      <c r="D53" s="34">
        <v>1696737064.954</v>
      </c>
      <c r="E53" s="34">
        <v>1709903057.358</v>
      </c>
      <c r="F53" s="34"/>
      <c r="G53" s="34">
        <v>-1709903057.358</v>
      </c>
      <c r="H53" s="34">
        <v>1723156388.8599999</v>
      </c>
      <c r="I53" s="34"/>
      <c r="J53" s="34">
        <v>-1723156388.8599999</v>
      </c>
      <c r="K53" s="34">
        <v>1734623456.1359999</v>
      </c>
      <c r="L53" s="34"/>
      <c r="M53" s="34">
        <v>-1734623456.1359999</v>
      </c>
      <c r="N53" s="34">
        <v>1741561949.9605401</v>
      </c>
      <c r="O53" s="34"/>
      <c r="P53" s="34">
        <v>-1741561949.9605401</v>
      </c>
    </row>
    <row r="54" spans="1:16" x14ac:dyDescent="0.2">
      <c r="A54" s="39" t="s">
        <v>142</v>
      </c>
      <c r="B54" s="40" t="s">
        <v>143</v>
      </c>
      <c r="C54" s="34">
        <v>105730186.0003352</v>
      </c>
      <c r="D54" s="34">
        <v>109382713.99600001</v>
      </c>
      <c r="E54" s="34">
        <v>105496467.51899999</v>
      </c>
      <c r="F54" s="34"/>
      <c r="G54" s="34">
        <v>-105496467.51899999</v>
      </c>
      <c r="H54" s="34">
        <v>106506135.89</v>
      </c>
      <c r="I54" s="34"/>
      <c r="J54" s="34">
        <v>-106506135.89</v>
      </c>
      <c r="K54" s="34">
        <v>107622886.712</v>
      </c>
      <c r="L54" s="34"/>
      <c r="M54" s="34">
        <v>-107622886.712</v>
      </c>
      <c r="N54" s="34">
        <v>108053378.258848</v>
      </c>
      <c r="O54" s="34"/>
      <c r="P54" s="34">
        <v>-108053378.258848</v>
      </c>
    </row>
    <row r="55" spans="1:16" x14ac:dyDescent="0.2">
      <c r="A55" s="39" t="s">
        <v>144</v>
      </c>
      <c r="B55" s="40" t="s">
        <v>145</v>
      </c>
      <c r="C55" s="34">
        <v>140521361.51434839</v>
      </c>
      <c r="D55" s="34">
        <v>130530453.07799999</v>
      </c>
      <c r="E55" s="34">
        <v>131260580.44300002</v>
      </c>
      <c r="F55" s="34"/>
      <c r="G55" s="34">
        <v>-131260580.44300002</v>
      </c>
      <c r="H55" s="34">
        <v>131547841.59999999</v>
      </c>
      <c r="I55" s="34"/>
      <c r="J55" s="34">
        <v>-131547841.59999999</v>
      </c>
      <c r="K55" s="34">
        <v>132545108.72</v>
      </c>
      <c r="L55" s="34"/>
      <c r="M55" s="34">
        <v>-132545108.72</v>
      </c>
      <c r="N55" s="34">
        <v>133075289.15488</v>
      </c>
      <c r="O55" s="34"/>
      <c r="P55" s="34">
        <v>-133075289.15488</v>
      </c>
    </row>
    <row r="56" spans="1:16" x14ac:dyDescent="0.2">
      <c r="A56" s="37" t="s">
        <v>146</v>
      </c>
      <c r="B56" s="38" t="s">
        <v>147</v>
      </c>
      <c r="C56" s="34">
        <v>152254862.13655001</v>
      </c>
      <c r="D56" s="34">
        <v>172937270.10800001</v>
      </c>
      <c r="E56" s="34">
        <v>192730521.47400001</v>
      </c>
      <c r="F56" s="34"/>
      <c r="G56" s="34">
        <v>-192730521.47400001</v>
      </c>
      <c r="H56" s="34">
        <v>166834641.94</v>
      </c>
      <c r="I56" s="34"/>
      <c r="J56" s="34">
        <v>-166834641.94</v>
      </c>
      <c r="K56" s="34">
        <v>168271553.96399999</v>
      </c>
      <c r="L56" s="34"/>
      <c r="M56" s="34">
        <v>-168271553.96399999</v>
      </c>
      <c r="N56" s="34">
        <v>168944640.179856</v>
      </c>
      <c r="O56" s="34"/>
      <c r="P56" s="34">
        <v>-168944640.179856</v>
      </c>
    </row>
    <row r="57" spans="1:16" x14ac:dyDescent="0.2">
      <c r="A57" s="39" t="s">
        <v>148</v>
      </c>
      <c r="B57" s="40" t="s">
        <v>149</v>
      </c>
      <c r="C57" s="34">
        <v>44533924.213262796</v>
      </c>
      <c r="D57" s="34">
        <v>36770071.204000004</v>
      </c>
      <c r="E57" s="34">
        <v>36943707.627999999</v>
      </c>
      <c r="F57" s="34"/>
      <c r="G57" s="34">
        <v>-36943707.627999999</v>
      </c>
      <c r="H57" s="34">
        <v>37136484.68</v>
      </c>
      <c r="I57" s="34"/>
      <c r="J57" s="34">
        <v>-37136484.68</v>
      </c>
      <c r="K57" s="34">
        <v>37360425.631999999</v>
      </c>
      <c r="L57" s="34"/>
      <c r="M57" s="34">
        <v>-37360425.631999999</v>
      </c>
      <c r="N57" s="34">
        <v>37509867.334527999</v>
      </c>
      <c r="O57" s="34"/>
      <c r="P57" s="34">
        <v>-37509867.334527999</v>
      </c>
    </row>
    <row r="58" spans="1:16" x14ac:dyDescent="0.2">
      <c r="A58" s="39" t="s">
        <v>150</v>
      </c>
      <c r="B58" s="40" t="s">
        <v>151</v>
      </c>
      <c r="C58" s="34">
        <v>107720937.9232872</v>
      </c>
      <c r="D58" s="34">
        <v>136167198.90400001</v>
      </c>
      <c r="E58" s="34">
        <v>155786813.84599999</v>
      </c>
      <c r="F58" s="34"/>
      <c r="G58" s="34">
        <v>-155786813.84599999</v>
      </c>
      <c r="H58" s="34">
        <v>129698157.26000001</v>
      </c>
      <c r="I58" s="34"/>
      <c r="J58" s="34">
        <v>-129698157.26000001</v>
      </c>
      <c r="K58" s="34">
        <v>130911128.332</v>
      </c>
      <c r="L58" s="34"/>
      <c r="M58" s="34">
        <v>-130911128.332</v>
      </c>
      <c r="N58" s="34">
        <v>131434772.845328</v>
      </c>
      <c r="O58" s="34"/>
      <c r="P58" s="34">
        <v>-131434772.845328</v>
      </c>
    </row>
    <row r="59" spans="1:16" x14ac:dyDescent="0.2">
      <c r="A59" s="37" t="s">
        <v>152</v>
      </c>
      <c r="B59" s="38" t="s">
        <v>153</v>
      </c>
      <c r="C59" s="34">
        <v>509752769.52989233</v>
      </c>
      <c r="D59" s="34">
        <v>556626385.278</v>
      </c>
      <c r="E59" s="34">
        <v>549997434.26900005</v>
      </c>
      <c r="F59" s="34"/>
      <c r="G59" s="34">
        <v>-549997434.26900005</v>
      </c>
      <c r="H59" s="34">
        <v>545902432.13</v>
      </c>
      <c r="I59" s="34"/>
      <c r="J59" s="34">
        <v>-545902432.13</v>
      </c>
      <c r="K59" s="34">
        <v>546650509.50800002</v>
      </c>
      <c r="L59" s="34"/>
      <c r="M59" s="34">
        <v>-546650509.50800002</v>
      </c>
      <c r="N59" s="34">
        <v>548837111.54603195</v>
      </c>
      <c r="O59" s="34"/>
      <c r="P59" s="34">
        <v>-548837111.54603195</v>
      </c>
    </row>
    <row r="60" spans="1:16" x14ac:dyDescent="0.2">
      <c r="A60" s="39" t="s">
        <v>154</v>
      </c>
      <c r="B60" s="40" t="s">
        <v>155</v>
      </c>
      <c r="C60" s="34">
        <v>386267784.52989239</v>
      </c>
      <c r="D60" s="34">
        <v>427790085.278</v>
      </c>
      <c r="E60" s="34">
        <v>419832734.26899999</v>
      </c>
      <c r="F60" s="34"/>
      <c r="G60" s="34">
        <v>-419832734.26899999</v>
      </c>
      <c r="H60" s="34">
        <v>414485632.13</v>
      </c>
      <c r="I60" s="34"/>
      <c r="J60" s="34">
        <v>-414485632.13</v>
      </c>
      <c r="K60" s="34">
        <v>413919609.50800002</v>
      </c>
      <c r="L60" s="34"/>
      <c r="M60" s="34">
        <v>-413919609.50800002</v>
      </c>
      <c r="N60" s="34">
        <v>415575287.94603199</v>
      </c>
      <c r="O60" s="34"/>
      <c r="P60" s="34">
        <v>-415575287.94603199</v>
      </c>
    </row>
    <row r="61" spans="1:16" x14ac:dyDescent="0.2">
      <c r="A61" s="39" t="s">
        <v>156</v>
      </c>
      <c r="B61" s="40" t="s">
        <v>157</v>
      </c>
      <c r="C61" s="34">
        <v>122076785</v>
      </c>
      <c r="D61" s="34">
        <v>127422500</v>
      </c>
      <c r="E61" s="34">
        <v>128742600</v>
      </c>
      <c r="F61" s="34"/>
      <c r="G61" s="34">
        <v>-128742600</v>
      </c>
      <c r="H61" s="34">
        <v>129983300</v>
      </c>
      <c r="I61" s="34"/>
      <c r="J61" s="34">
        <v>-129983300</v>
      </c>
      <c r="K61" s="34">
        <v>131283100</v>
      </c>
      <c r="L61" s="34"/>
      <c r="M61" s="34">
        <v>-131283100</v>
      </c>
      <c r="N61" s="34">
        <v>131808232.40000001</v>
      </c>
      <c r="O61" s="34"/>
      <c r="P61" s="34">
        <v>-131808232.40000001</v>
      </c>
    </row>
    <row r="62" spans="1:16" x14ac:dyDescent="0.2">
      <c r="A62" s="39" t="s">
        <v>158</v>
      </c>
      <c r="B62" s="40" t="s">
        <v>159</v>
      </c>
      <c r="C62" s="34">
        <v>1408200</v>
      </c>
      <c r="D62" s="34">
        <v>1413800</v>
      </c>
      <c r="E62" s="34">
        <v>1422100</v>
      </c>
      <c r="F62" s="34"/>
      <c r="G62" s="34">
        <v>-1422100</v>
      </c>
      <c r="H62" s="34">
        <v>1433500</v>
      </c>
      <c r="I62" s="34"/>
      <c r="J62" s="34">
        <v>-1433500</v>
      </c>
      <c r="K62" s="34">
        <v>1447800</v>
      </c>
      <c r="L62" s="34"/>
      <c r="M62" s="34">
        <v>-1447800</v>
      </c>
      <c r="N62" s="34">
        <v>1453591.2</v>
      </c>
      <c r="O62" s="34"/>
      <c r="P62" s="34">
        <v>-1453591.2</v>
      </c>
    </row>
    <row r="63" spans="1:16" x14ac:dyDescent="0.2">
      <c r="A63" s="37" t="s">
        <v>160</v>
      </c>
      <c r="B63" s="38" t="s">
        <v>161</v>
      </c>
      <c r="C63" s="34">
        <v>449118726.89690763</v>
      </c>
      <c r="D63" s="34">
        <v>415858815.03399998</v>
      </c>
      <c r="E63" s="34">
        <v>427602421.36400002</v>
      </c>
      <c r="F63" s="34"/>
      <c r="G63" s="34">
        <v>-427602421.36400002</v>
      </c>
      <c r="H63" s="34">
        <v>438767907.83999997</v>
      </c>
      <c r="I63" s="34"/>
      <c r="J63" s="34">
        <v>-438767907.83999997</v>
      </c>
      <c r="K63" s="34">
        <v>448839865.63</v>
      </c>
      <c r="L63" s="34"/>
      <c r="M63" s="34">
        <v>-448839865.63</v>
      </c>
      <c r="N63" s="34">
        <v>450635225.09252</v>
      </c>
      <c r="O63" s="34"/>
      <c r="P63" s="34">
        <v>-450635225.09252</v>
      </c>
    </row>
    <row r="64" spans="1:16" x14ac:dyDescent="0.2">
      <c r="A64" s="39" t="s">
        <v>162</v>
      </c>
      <c r="B64" s="40" t="s">
        <v>161</v>
      </c>
      <c r="C64" s="34">
        <v>449118726.89690763</v>
      </c>
      <c r="D64" s="34">
        <v>415858815.03399998</v>
      </c>
      <c r="E64" s="34">
        <v>427602421.36400002</v>
      </c>
      <c r="F64" s="34"/>
      <c r="G64" s="34">
        <v>-427602421.36400002</v>
      </c>
      <c r="H64" s="34">
        <v>438767907.83999997</v>
      </c>
      <c r="I64" s="34"/>
      <c r="J64" s="34">
        <v>-438767907.83999997</v>
      </c>
      <c r="K64" s="34">
        <v>448839865.63</v>
      </c>
      <c r="L64" s="34"/>
      <c r="M64" s="34">
        <v>-448839865.63</v>
      </c>
      <c r="N64" s="34">
        <v>450635225.09252</v>
      </c>
      <c r="O64" s="34"/>
      <c r="P64" s="34">
        <v>-450635225.09252</v>
      </c>
    </row>
    <row r="65" spans="1:16" x14ac:dyDescent="0.2">
      <c r="A65" s="35" t="s">
        <v>163</v>
      </c>
      <c r="B65" s="36" t="s">
        <v>164</v>
      </c>
      <c r="C65" s="34">
        <v>8137196176.0732384</v>
      </c>
      <c r="D65" s="34">
        <v>8285727696.9639997</v>
      </c>
      <c r="E65" s="34">
        <v>8528593964.9650002</v>
      </c>
      <c r="F65" s="34"/>
      <c r="G65" s="34">
        <v>-8528593964.9650002</v>
      </c>
      <c r="H65" s="34">
        <v>8743109449.7999992</v>
      </c>
      <c r="I65" s="34"/>
      <c r="J65" s="34">
        <v>-8743109449.7999992</v>
      </c>
      <c r="K65" s="34">
        <v>8967990587.3880005</v>
      </c>
      <c r="L65" s="34"/>
      <c r="M65" s="34">
        <v>-8967990587.3880005</v>
      </c>
      <c r="N65" s="34">
        <v>9003862549.7375507</v>
      </c>
      <c r="O65" s="34"/>
      <c r="P65" s="34">
        <v>-9003862549.7375507</v>
      </c>
    </row>
    <row r="66" spans="1:16" x14ac:dyDescent="0.2">
      <c r="A66" s="37" t="s">
        <v>165</v>
      </c>
      <c r="B66" s="38" t="s">
        <v>166</v>
      </c>
      <c r="C66" s="34">
        <v>954383101.91124523</v>
      </c>
      <c r="D66" s="34">
        <v>973105038.9460001</v>
      </c>
      <c r="E66" s="34">
        <v>1010125837.1970001</v>
      </c>
      <c r="F66" s="34"/>
      <c r="G66" s="34">
        <v>-1010125837.1970001</v>
      </c>
      <c r="H66" s="34">
        <v>1024422885.61</v>
      </c>
      <c r="I66" s="34"/>
      <c r="J66" s="34">
        <v>-1024422885.61</v>
      </c>
      <c r="K66" s="34">
        <v>1041632871.302</v>
      </c>
      <c r="L66" s="34"/>
      <c r="M66" s="34">
        <v>-1041632871.302</v>
      </c>
      <c r="N66" s="34">
        <v>1045799402.78721</v>
      </c>
      <c r="O66" s="34"/>
      <c r="P66" s="34">
        <v>-1045799402.78721</v>
      </c>
    </row>
    <row r="67" spans="1:16" x14ac:dyDescent="0.2">
      <c r="A67" s="39" t="s">
        <v>167</v>
      </c>
      <c r="B67" s="40" t="s">
        <v>168</v>
      </c>
      <c r="C67" s="34">
        <v>726120394.57131755</v>
      </c>
      <c r="D67" s="34">
        <v>746259681.82599998</v>
      </c>
      <c r="E67" s="34">
        <v>746566301.55400002</v>
      </c>
      <c r="F67" s="34"/>
      <c r="G67" s="34">
        <v>-746566301.55400002</v>
      </c>
      <c r="H67" s="34">
        <v>753686696.27999997</v>
      </c>
      <c r="I67" s="34"/>
      <c r="J67" s="34">
        <v>-753686696.27999997</v>
      </c>
      <c r="K67" s="34">
        <v>761839799.89600003</v>
      </c>
      <c r="L67" s="34"/>
      <c r="M67" s="34">
        <v>-761839799.89600003</v>
      </c>
      <c r="N67" s="34">
        <v>764887159.09558403</v>
      </c>
      <c r="O67" s="34"/>
      <c r="P67" s="34">
        <v>-764887159.09558403</v>
      </c>
    </row>
    <row r="68" spans="1:16" x14ac:dyDescent="0.2">
      <c r="A68" s="39" t="s">
        <v>169</v>
      </c>
      <c r="B68" s="40" t="s">
        <v>170</v>
      </c>
      <c r="C68" s="34">
        <v>228262707.33992761</v>
      </c>
      <c r="D68" s="34">
        <v>226845357.12</v>
      </c>
      <c r="E68" s="34">
        <v>263559535.64300001</v>
      </c>
      <c r="F68" s="34"/>
      <c r="G68" s="34">
        <v>-263559535.64300001</v>
      </c>
      <c r="H68" s="34">
        <v>270736189.32999998</v>
      </c>
      <c r="I68" s="34"/>
      <c r="J68" s="34">
        <v>-270736189.32999998</v>
      </c>
      <c r="K68" s="34">
        <v>279793071.40600002</v>
      </c>
      <c r="L68" s="34"/>
      <c r="M68" s="34">
        <v>-279793071.40600002</v>
      </c>
      <c r="N68" s="34">
        <v>280912243.69162399</v>
      </c>
      <c r="O68" s="34"/>
      <c r="P68" s="34">
        <v>-280912243.69162399</v>
      </c>
    </row>
    <row r="69" spans="1:16" x14ac:dyDescent="0.2">
      <c r="A69" s="37" t="s">
        <v>171</v>
      </c>
      <c r="B69" s="38" t="s">
        <v>172</v>
      </c>
      <c r="C69" s="34">
        <v>2339481327.8482642</v>
      </c>
      <c r="D69" s="34">
        <v>2302730985.4200001</v>
      </c>
      <c r="E69" s="34">
        <v>2354893824.8590002</v>
      </c>
      <c r="F69" s="34"/>
      <c r="G69" s="34">
        <v>-2354893824.8590002</v>
      </c>
      <c r="H69" s="34">
        <v>2400539330.29</v>
      </c>
      <c r="I69" s="34"/>
      <c r="J69" s="34">
        <v>-2400539330.29</v>
      </c>
      <c r="K69" s="34">
        <v>2461676127.2779999</v>
      </c>
      <c r="L69" s="34"/>
      <c r="M69" s="34">
        <v>-2461676127.2779999</v>
      </c>
      <c r="N69" s="34">
        <v>2471522831.7871099</v>
      </c>
      <c r="O69" s="34"/>
      <c r="P69" s="34">
        <v>-2471522831.7871099</v>
      </c>
    </row>
    <row r="70" spans="1:16" x14ac:dyDescent="0.2">
      <c r="A70" s="39" t="s">
        <v>173</v>
      </c>
      <c r="B70" s="40" t="s">
        <v>174</v>
      </c>
      <c r="C70" s="34">
        <v>822099155.78693843</v>
      </c>
      <c r="D70" s="34">
        <v>807338645.5</v>
      </c>
      <c r="E70" s="34">
        <v>825874387.53299999</v>
      </c>
      <c r="F70" s="34"/>
      <c r="G70" s="34">
        <v>-825874387.53299999</v>
      </c>
      <c r="H70" s="34">
        <v>844557024.23000002</v>
      </c>
      <c r="I70" s="34"/>
      <c r="J70" s="34">
        <v>-844557024.23000002</v>
      </c>
      <c r="K70" s="34">
        <v>868850153.78600001</v>
      </c>
      <c r="L70" s="34"/>
      <c r="M70" s="34">
        <v>-868850153.78600001</v>
      </c>
      <c r="N70" s="34">
        <v>872325554.40114403</v>
      </c>
      <c r="O70" s="34"/>
      <c r="P70" s="34">
        <v>-872325554.40114403</v>
      </c>
    </row>
    <row r="71" spans="1:16" x14ac:dyDescent="0.2">
      <c r="A71" s="39" t="s">
        <v>175</v>
      </c>
      <c r="B71" s="40" t="s">
        <v>176</v>
      </c>
      <c r="C71" s="34">
        <v>860123613.6308552</v>
      </c>
      <c r="D71" s="34">
        <v>847448459.24000001</v>
      </c>
      <c r="E71" s="34">
        <v>860340873.00300002</v>
      </c>
      <c r="F71" s="34"/>
      <c r="G71" s="34">
        <v>-860340873.00300002</v>
      </c>
      <c r="H71" s="34">
        <v>874902010.92999995</v>
      </c>
      <c r="I71" s="34"/>
      <c r="J71" s="34">
        <v>-874902010.92999995</v>
      </c>
      <c r="K71" s="34">
        <v>894946373.52600002</v>
      </c>
      <c r="L71" s="34"/>
      <c r="M71" s="34">
        <v>-894946373.52600002</v>
      </c>
      <c r="N71" s="34">
        <v>898526159.02010405</v>
      </c>
      <c r="O71" s="34"/>
      <c r="P71" s="34">
        <v>-898526159.02010405</v>
      </c>
    </row>
    <row r="72" spans="1:16" x14ac:dyDescent="0.2">
      <c r="A72" s="39" t="s">
        <v>177</v>
      </c>
      <c r="B72" s="40" t="s">
        <v>178</v>
      </c>
      <c r="C72" s="34">
        <v>657258558.43047118</v>
      </c>
      <c r="D72" s="34">
        <v>647943880.67999995</v>
      </c>
      <c r="E72" s="34">
        <v>668678564.32299995</v>
      </c>
      <c r="F72" s="34"/>
      <c r="G72" s="34">
        <v>-668678564.32299995</v>
      </c>
      <c r="H72" s="34">
        <v>681080295.13</v>
      </c>
      <c r="I72" s="34"/>
      <c r="J72" s="34">
        <v>-681080295.13</v>
      </c>
      <c r="K72" s="34">
        <v>697879599.96599996</v>
      </c>
      <c r="L72" s="34"/>
      <c r="M72" s="34">
        <v>-697879599.96599996</v>
      </c>
      <c r="N72" s="34">
        <v>700671118.36586404</v>
      </c>
      <c r="O72" s="34"/>
      <c r="P72" s="34">
        <v>-700671118.36586404</v>
      </c>
    </row>
    <row r="73" spans="1:16" x14ac:dyDescent="0.2">
      <c r="A73" s="37" t="s">
        <v>179</v>
      </c>
      <c r="B73" s="38" t="s">
        <v>180</v>
      </c>
      <c r="C73" s="34">
        <v>3168354215.686471</v>
      </c>
      <c r="D73" s="34">
        <v>3218323813.6799998</v>
      </c>
      <c r="E73" s="34">
        <v>3304861089.323</v>
      </c>
      <c r="F73" s="34"/>
      <c r="G73" s="34">
        <v>-3304861089.323</v>
      </c>
      <c r="H73" s="34">
        <v>3394386446.1300001</v>
      </c>
      <c r="I73" s="34"/>
      <c r="J73" s="34">
        <v>-3394386446.1300001</v>
      </c>
      <c r="K73" s="34">
        <v>3492975358.9660001</v>
      </c>
      <c r="L73" s="34"/>
      <c r="M73" s="34">
        <v>-3492975358.9660001</v>
      </c>
      <c r="N73" s="34">
        <v>3506947260.4018602</v>
      </c>
      <c r="O73" s="34"/>
      <c r="P73" s="34">
        <v>-3506947260.4018602</v>
      </c>
    </row>
    <row r="74" spans="1:16" x14ac:dyDescent="0.2">
      <c r="A74" s="39" t="s">
        <v>181</v>
      </c>
      <c r="B74" s="40" t="s">
        <v>180</v>
      </c>
      <c r="C74" s="34">
        <v>3168354215.686471</v>
      </c>
      <c r="D74" s="34">
        <v>3218323813.6799998</v>
      </c>
      <c r="E74" s="34">
        <v>3304861089.323</v>
      </c>
      <c r="F74" s="34"/>
      <c r="G74" s="34">
        <v>-3304861089.323</v>
      </c>
      <c r="H74" s="34">
        <v>3394386446.1300001</v>
      </c>
      <c r="I74" s="34"/>
      <c r="J74" s="34">
        <v>-3394386446.1300001</v>
      </c>
      <c r="K74" s="34">
        <v>3492975358.9660001</v>
      </c>
      <c r="L74" s="34"/>
      <c r="M74" s="34">
        <v>-3492975358.9660001</v>
      </c>
      <c r="N74" s="34">
        <v>3506947260.4018602</v>
      </c>
      <c r="O74" s="34"/>
      <c r="P74" s="34">
        <v>-3506947260.4018602</v>
      </c>
    </row>
    <row r="75" spans="1:16" x14ac:dyDescent="0.2">
      <c r="A75" s="37" t="s">
        <v>182</v>
      </c>
      <c r="B75" s="38" t="s">
        <v>183</v>
      </c>
      <c r="C75" s="34">
        <v>1627081025.86517</v>
      </c>
      <c r="D75" s="34">
        <v>1740475076.7980001</v>
      </c>
      <c r="E75" s="34">
        <v>1806131526.2260001</v>
      </c>
      <c r="F75" s="34"/>
      <c r="G75" s="34">
        <v>-1806131526.2260001</v>
      </c>
      <c r="H75" s="34">
        <v>1868074576.1700001</v>
      </c>
      <c r="I75" s="34"/>
      <c r="J75" s="34">
        <v>-1868074576.1700001</v>
      </c>
      <c r="K75" s="34">
        <v>1912962022.7220001</v>
      </c>
      <c r="L75" s="34"/>
      <c r="M75" s="34">
        <v>-1912962022.7220001</v>
      </c>
      <c r="N75" s="34">
        <v>1920613870.8128901</v>
      </c>
      <c r="O75" s="34"/>
      <c r="P75" s="34">
        <v>-1920613870.8128901</v>
      </c>
    </row>
    <row r="76" spans="1:16" x14ac:dyDescent="0.2">
      <c r="A76" s="39" t="s">
        <v>184</v>
      </c>
      <c r="B76" s="40" t="s">
        <v>185</v>
      </c>
      <c r="C76" s="34">
        <v>2919521.9572052001</v>
      </c>
      <c r="D76" s="34">
        <v>2770416.1320000002</v>
      </c>
      <c r="E76" s="34">
        <v>2798196.963</v>
      </c>
      <c r="F76" s="34"/>
      <c r="G76" s="34">
        <v>-2798196.963</v>
      </c>
      <c r="H76" s="34">
        <v>2785304.26</v>
      </c>
      <c r="I76" s="34"/>
      <c r="J76" s="34">
        <v>-2785304.26</v>
      </c>
      <c r="K76" s="34">
        <v>2778723.1320000002</v>
      </c>
      <c r="L76" s="34"/>
      <c r="M76" s="34">
        <v>-2778723.1320000002</v>
      </c>
      <c r="N76" s="34">
        <v>2789838.024528</v>
      </c>
      <c r="O76" s="34"/>
      <c r="P76" s="34">
        <v>-2789838.024528</v>
      </c>
    </row>
    <row r="77" spans="1:16" x14ac:dyDescent="0.2">
      <c r="A77" s="39" t="s">
        <v>186</v>
      </c>
      <c r="B77" s="40" t="s">
        <v>187</v>
      </c>
      <c r="C77" s="34">
        <v>2857274.3259700001</v>
      </c>
      <c r="D77" s="34">
        <v>2830266.2</v>
      </c>
      <c r="E77" s="34">
        <v>2893455</v>
      </c>
      <c r="F77" s="34"/>
      <c r="G77" s="34">
        <v>-2893455</v>
      </c>
      <c r="H77" s="34">
        <v>2960725.9</v>
      </c>
      <c r="I77" s="34"/>
      <c r="J77" s="34">
        <v>-2960725.9</v>
      </c>
      <c r="K77" s="34">
        <v>3046348.1</v>
      </c>
      <c r="L77" s="34"/>
      <c r="M77" s="34">
        <v>-3046348.1</v>
      </c>
      <c r="N77" s="34">
        <v>3058533.4923999999</v>
      </c>
      <c r="O77" s="34"/>
      <c r="P77" s="34">
        <v>-3058533.4923999999</v>
      </c>
    </row>
    <row r="78" spans="1:16" x14ac:dyDescent="0.2">
      <c r="A78" s="39" t="s">
        <v>188</v>
      </c>
      <c r="B78" s="40" t="s">
        <v>189</v>
      </c>
      <c r="C78" s="34">
        <v>14212340.8818352</v>
      </c>
      <c r="D78" s="34">
        <v>17806880.517999999</v>
      </c>
      <c r="E78" s="34">
        <v>16908215.228999998</v>
      </c>
      <c r="F78" s="34"/>
      <c r="G78" s="34">
        <v>-16908215.228999998</v>
      </c>
      <c r="H78" s="34">
        <v>17060094.620000001</v>
      </c>
      <c r="I78" s="34"/>
      <c r="J78" s="34">
        <v>-17060094.620000001</v>
      </c>
      <c r="K78" s="34">
        <v>17337665.918000001</v>
      </c>
      <c r="L78" s="34"/>
      <c r="M78" s="34">
        <v>-17337665.918000001</v>
      </c>
      <c r="N78" s="34">
        <v>17407016.581672002</v>
      </c>
      <c r="O78" s="34"/>
      <c r="P78" s="34">
        <v>-17407016.581672002</v>
      </c>
    </row>
    <row r="79" spans="1:16" x14ac:dyDescent="0.2">
      <c r="A79" s="39" t="s">
        <v>190</v>
      </c>
      <c r="B79" s="40" t="s">
        <v>191</v>
      </c>
      <c r="C79" s="34">
        <v>502690085.16778761</v>
      </c>
      <c r="D79" s="34">
        <v>533309656.92000002</v>
      </c>
      <c r="E79" s="34">
        <v>553049000.64300001</v>
      </c>
      <c r="F79" s="34"/>
      <c r="G79" s="34">
        <v>-553049000.64300001</v>
      </c>
      <c r="H79" s="34">
        <v>574785952.92999995</v>
      </c>
      <c r="I79" s="34"/>
      <c r="J79" s="34">
        <v>-574785952.92999995</v>
      </c>
      <c r="K79" s="34">
        <v>590398988.80599999</v>
      </c>
      <c r="L79" s="34"/>
      <c r="M79" s="34">
        <v>-590398988.80599999</v>
      </c>
      <c r="N79" s="34">
        <v>592760584.76122403</v>
      </c>
      <c r="O79" s="34"/>
      <c r="P79" s="34">
        <v>-592760584.76122403</v>
      </c>
    </row>
    <row r="80" spans="1:16" x14ac:dyDescent="0.2">
      <c r="A80" s="39" t="s">
        <v>192</v>
      </c>
      <c r="B80" s="40" t="s">
        <v>193</v>
      </c>
      <c r="C80" s="34">
        <v>2437007.91</v>
      </c>
      <c r="D80" s="34">
        <v>2201600</v>
      </c>
      <c r="E80" s="34">
        <v>2214700</v>
      </c>
      <c r="F80" s="34"/>
      <c r="G80" s="34">
        <v>-2214700</v>
      </c>
      <c r="H80" s="34">
        <v>2232300</v>
      </c>
      <c r="I80" s="34"/>
      <c r="J80" s="34">
        <v>-2232300</v>
      </c>
      <c r="K80" s="34">
        <v>2254600</v>
      </c>
      <c r="L80" s="34"/>
      <c r="M80" s="34">
        <v>-2254600</v>
      </c>
      <c r="N80" s="34">
        <v>2263618.4</v>
      </c>
      <c r="O80" s="34"/>
      <c r="P80" s="34">
        <v>-2263618.4</v>
      </c>
    </row>
    <row r="81" spans="1:16" x14ac:dyDescent="0.2">
      <c r="A81" s="39" t="s">
        <v>194</v>
      </c>
      <c r="B81" s="40" t="s">
        <v>195</v>
      </c>
      <c r="C81" s="34">
        <v>107821255.8316488</v>
      </c>
      <c r="D81" s="34">
        <v>112723172.72</v>
      </c>
      <c r="E81" s="34">
        <v>117836824.07700001</v>
      </c>
      <c r="F81" s="34"/>
      <c r="G81" s="34">
        <v>-117836824.07700001</v>
      </c>
      <c r="H81" s="34">
        <v>125274447.84</v>
      </c>
      <c r="I81" s="34"/>
      <c r="J81" s="34">
        <v>-125274447.84</v>
      </c>
      <c r="K81" s="34">
        <v>129320288.848</v>
      </c>
      <c r="L81" s="34"/>
      <c r="M81" s="34">
        <v>-129320288.848</v>
      </c>
      <c r="N81" s="34">
        <v>129837570.003392</v>
      </c>
      <c r="O81" s="34"/>
      <c r="P81" s="34">
        <v>-129837570.003392</v>
      </c>
    </row>
    <row r="82" spans="1:16" x14ac:dyDescent="0.2">
      <c r="A82" s="39" t="s">
        <v>196</v>
      </c>
      <c r="B82" s="40" t="s">
        <v>197</v>
      </c>
      <c r="C82" s="34">
        <v>3587604.6659587999</v>
      </c>
      <c r="D82" s="34">
        <v>3808591.128</v>
      </c>
      <c r="E82" s="34">
        <v>3803656.0010000002</v>
      </c>
      <c r="F82" s="34"/>
      <c r="G82" s="34">
        <v>-3803656.0010000002</v>
      </c>
      <c r="H82" s="34">
        <v>3784968.04</v>
      </c>
      <c r="I82" s="34"/>
      <c r="J82" s="34">
        <v>-3784968.04</v>
      </c>
      <c r="K82" s="34">
        <v>3790076.4139999999</v>
      </c>
      <c r="L82" s="34"/>
      <c r="M82" s="34">
        <v>-3790076.4139999999</v>
      </c>
      <c r="N82" s="34">
        <v>3805236.7196559999</v>
      </c>
      <c r="O82" s="34"/>
      <c r="P82" s="34">
        <v>-3805236.7196559999</v>
      </c>
    </row>
    <row r="83" spans="1:16" x14ac:dyDescent="0.2">
      <c r="A83" s="39" t="s">
        <v>198</v>
      </c>
      <c r="B83" s="40" t="s">
        <v>199</v>
      </c>
      <c r="C83" s="34">
        <v>85491165.8023348</v>
      </c>
      <c r="D83" s="34">
        <v>92444200.687999994</v>
      </c>
      <c r="E83" s="34">
        <v>97432572.964000002</v>
      </c>
      <c r="F83" s="34"/>
      <c r="G83" s="34">
        <v>-97432572.964000002</v>
      </c>
      <c r="H83" s="34">
        <v>104266341.06999999</v>
      </c>
      <c r="I83" s="34"/>
      <c r="J83" s="34">
        <v>-104266341.06999999</v>
      </c>
      <c r="K83" s="34">
        <v>107864871.18799999</v>
      </c>
      <c r="L83" s="34"/>
      <c r="M83" s="34">
        <v>-107864871.18799999</v>
      </c>
      <c r="N83" s="34">
        <v>108296330.67275199</v>
      </c>
      <c r="O83" s="34"/>
      <c r="P83" s="34">
        <v>-108296330.67275199</v>
      </c>
    </row>
    <row r="84" spans="1:16" x14ac:dyDescent="0.2">
      <c r="A84" s="39" t="s">
        <v>200</v>
      </c>
      <c r="B84" s="40" t="s">
        <v>201</v>
      </c>
      <c r="C84" s="34">
        <v>195104852.44388321</v>
      </c>
      <c r="D84" s="34">
        <v>198898297.93000001</v>
      </c>
      <c r="E84" s="34">
        <v>203845373.09799999</v>
      </c>
      <c r="F84" s="34"/>
      <c r="G84" s="34">
        <v>-203845373.09799999</v>
      </c>
      <c r="H84" s="34">
        <v>210824796.74000001</v>
      </c>
      <c r="I84" s="34"/>
      <c r="J84" s="34">
        <v>-210824796.74000001</v>
      </c>
      <c r="K84" s="34">
        <v>216644050.18799999</v>
      </c>
      <c r="L84" s="34"/>
      <c r="M84" s="34">
        <v>-216644050.18799999</v>
      </c>
      <c r="N84" s="34">
        <v>217510626.38875201</v>
      </c>
      <c r="O84" s="34"/>
      <c r="P84" s="34">
        <v>-217510626.38875201</v>
      </c>
    </row>
    <row r="85" spans="1:16" x14ac:dyDescent="0.2">
      <c r="A85" s="41" t="s">
        <v>202</v>
      </c>
      <c r="B85" s="40" t="s">
        <v>203</v>
      </c>
      <c r="C85" s="34">
        <v>132903158.42695481</v>
      </c>
      <c r="D85" s="34">
        <v>134790667.412</v>
      </c>
      <c r="E85" s="34">
        <v>138359357.64300001</v>
      </c>
      <c r="F85" s="34"/>
      <c r="G85" s="34">
        <v>-138359357.64300001</v>
      </c>
      <c r="H85" s="34">
        <v>142645245.56</v>
      </c>
      <c r="I85" s="34"/>
      <c r="J85" s="34">
        <v>-142645245.56</v>
      </c>
      <c r="K85" s="34">
        <v>145378718.90599999</v>
      </c>
      <c r="L85" s="34"/>
      <c r="M85" s="34">
        <v>-145378718.90599999</v>
      </c>
      <c r="N85" s="34">
        <v>145960233.78162399</v>
      </c>
      <c r="O85" s="34"/>
      <c r="P85" s="34">
        <v>-145960233.78162399</v>
      </c>
    </row>
    <row r="86" spans="1:16" x14ac:dyDescent="0.2">
      <c r="A86" s="42" t="s">
        <v>204</v>
      </c>
      <c r="B86" s="43" t="s">
        <v>205</v>
      </c>
      <c r="C86" s="34"/>
      <c r="D86" s="34">
        <v>464714.86200000008</v>
      </c>
      <c r="E86" s="34">
        <v>476953.60700000008</v>
      </c>
      <c r="F86" s="34"/>
      <c r="G86" s="34">
        <v>-476953.60700000002</v>
      </c>
      <c r="H86" s="34">
        <v>476511.57400000008</v>
      </c>
      <c r="I86" s="34"/>
      <c r="J86" s="34">
        <v>-476511.57400000002</v>
      </c>
      <c r="K86" s="34">
        <v>476953.60700000008</v>
      </c>
      <c r="L86" s="34"/>
      <c r="M86" s="34">
        <v>-476953.60700000002</v>
      </c>
      <c r="N86" s="34">
        <v>478861.42142799997</v>
      </c>
      <c r="O86" s="34"/>
      <c r="P86" s="34">
        <v>-478861.42142799997</v>
      </c>
    </row>
    <row r="87" spans="1:16" x14ac:dyDescent="0.2">
      <c r="A87" s="42" t="s">
        <v>206</v>
      </c>
      <c r="B87" s="43" t="s">
        <v>207</v>
      </c>
      <c r="C87" s="34"/>
      <c r="D87" s="34"/>
      <c r="E87" s="34">
        <v>603402.696</v>
      </c>
      <c r="F87" s="34"/>
      <c r="G87" s="34">
        <v>-603402.69599999988</v>
      </c>
      <c r="H87" s="34">
        <v>1229139.912</v>
      </c>
      <c r="I87" s="34"/>
      <c r="J87" s="34">
        <v>-1229139.912</v>
      </c>
      <c r="K87" s="34">
        <v>1856100.1159999999</v>
      </c>
      <c r="L87" s="34"/>
      <c r="M87" s="34">
        <v>-1856100.1159999999</v>
      </c>
      <c r="N87" s="34">
        <v>1863524.5164640001</v>
      </c>
      <c r="O87" s="34"/>
      <c r="P87" s="34">
        <v>-1863524.5164640001</v>
      </c>
    </row>
    <row r="88" spans="1:16" x14ac:dyDescent="0.2">
      <c r="A88" s="42" t="s">
        <v>208</v>
      </c>
      <c r="B88" s="43" t="s">
        <v>209</v>
      </c>
      <c r="C88" s="34">
        <v>337.28</v>
      </c>
      <c r="D88" s="34">
        <v>475969.86599999998</v>
      </c>
      <c r="E88" s="34">
        <v>484475.31599999999</v>
      </c>
      <c r="F88" s="34"/>
      <c r="G88" s="34">
        <v>-484475.31599999988</v>
      </c>
      <c r="H88" s="34">
        <v>483298.66200000013</v>
      </c>
      <c r="I88" s="34"/>
      <c r="J88" s="34">
        <v>-483298.66200000001</v>
      </c>
      <c r="K88" s="34">
        <v>483746.99099999998</v>
      </c>
      <c r="L88" s="34"/>
      <c r="M88" s="34">
        <v>-483746.99099999992</v>
      </c>
      <c r="N88" s="34">
        <v>485681.97896400001</v>
      </c>
      <c r="O88" s="34"/>
      <c r="P88" s="34">
        <v>-485681.97896400001</v>
      </c>
    </row>
    <row r="89" spans="1:16" x14ac:dyDescent="0.2">
      <c r="A89" s="42" t="s">
        <v>210</v>
      </c>
      <c r="B89" s="43" t="s">
        <v>211</v>
      </c>
      <c r="C89" s="34">
        <v>75676.226240000004</v>
      </c>
      <c r="D89" s="34">
        <v>109570.712</v>
      </c>
      <c r="E89" s="34">
        <v>112216</v>
      </c>
      <c r="F89" s="34"/>
      <c r="G89" s="34">
        <v>-112216</v>
      </c>
      <c r="H89" s="34">
        <v>112370.72</v>
      </c>
      <c r="I89" s="34"/>
      <c r="J89" s="34">
        <v>-112370.72</v>
      </c>
      <c r="K89" s="34">
        <v>112474.96</v>
      </c>
      <c r="L89" s="34"/>
      <c r="M89" s="34">
        <v>-112474.96</v>
      </c>
      <c r="N89" s="34">
        <v>112924.85984</v>
      </c>
      <c r="O89" s="34"/>
      <c r="P89" s="34">
        <v>-112924.85984</v>
      </c>
    </row>
    <row r="90" spans="1:16" x14ac:dyDescent="0.2">
      <c r="A90" s="42" t="s">
        <v>212</v>
      </c>
      <c r="B90" s="43" t="s">
        <v>213</v>
      </c>
      <c r="C90" s="34">
        <v>171126.41140479999</v>
      </c>
      <c r="D90" s="34">
        <v>203700.97200000001</v>
      </c>
      <c r="E90" s="34">
        <v>191475.024</v>
      </c>
      <c r="F90" s="34"/>
      <c r="G90" s="34">
        <v>-191475.024</v>
      </c>
      <c r="H90" s="34">
        <v>191306.19200000001</v>
      </c>
      <c r="I90" s="34"/>
      <c r="J90" s="34">
        <v>-191306.19200000001</v>
      </c>
      <c r="K90" s="34">
        <v>243754.73199999999</v>
      </c>
      <c r="L90" s="34"/>
      <c r="M90" s="34">
        <v>-243754.73199999999</v>
      </c>
      <c r="N90" s="34">
        <v>244729.75092799999</v>
      </c>
      <c r="O90" s="34"/>
      <c r="P90" s="34">
        <v>-244729.75092799999</v>
      </c>
    </row>
    <row r="91" spans="1:16" x14ac:dyDescent="0.2">
      <c r="A91" s="42" t="s">
        <v>214</v>
      </c>
      <c r="B91" s="43" t="s">
        <v>215</v>
      </c>
      <c r="C91" s="34">
        <v>11775556</v>
      </c>
      <c r="D91" s="34">
        <v>11866581</v>
      </c>
      <c r="E91" s="34">
        <v>11968725</v>
      </c>
      <c r="F91" s="34"/>
      <c r="G91" s="34">
        <v>-11968725</v>
      </c>
      <c r="H91" s="34">
        <v>12446629.5</v>
      </c>
      <c r="I91" s="34"/>
      <c r="J91" s="34">
        <v>-12446629.5</v>
      </c>
      <c r="K91" s="34">
        <v>12704240.5</v>
      </c>
      <c r="L91" s="34"/>
      <c r="M91" s="34">
        <v>-12704240.5</v>
      </c>
      <c r="N91" s="34">
        <v>12755057.461999999</v>
      </c>
      <c r="O91" s="34"/>
      <c r="P91" s="34">
        <v>-12755057.461999999</v>
      </c>
    </row>
    <row r="92" spans="1:16" x14ac:dyDescent="0.2">
      <c r="A92" s="42" t="s">
        <v>216</v>
      </c>
      <c r="B92" s="43" t="s">
        <v>217</v>
      </c>
      <c r="C92" s="34">
        <v>733200</v>
      </c>
      <c r="D92" s="34">
        <v>690600</v>
      </c>
      <c r="E92" s="34">
        <v>695700</v>
      </c>
      <c r="F92" s="34"/>
      <c r="G92" s="34">
        <v>-695700</v>
      </c>
      <c r="H92" s="34">
        <v>659100</v>
      </c>
      <c r="I92" s="34"/>
      <c r="J92" s="34">
        <v>-659100</v>
      </c>
      <c r="K92" s="34">
        <v>671700</v>
      </c>
      <c r="L92" s="34"/>
      <c r="M92" s="34">
        <v>-671700</v>
      </c>
      <c r="N92" s="34">
        <v>674386.8</v>
      </c>
      <c r="O92" s="34"/>
      <c r="P92" s="34">
        <v>-674386.8</v>
      </c>
    </row>
    <row r="93" spans="1:16" x14ac:dyDescent="0.2">
      <c r="A93" s="42" t="s">
        <v>218</v>
      </c>
      <c r="B93" s="43" t="s">
        <v>219</v>
      </c>
      <c r="C93" s="34">
        <v>6703765.2999999998</v>
      </c>
      <c r="D93" s="34">
        <v>7957000</v>
      </c>
      <c r="E93" s="34">
        <v>9239100</v>
      </c>
      <c r="F93" s="34"/>
      <c r="G93" s="34">
        <v>-9239100</v>
      </c>
      <c r="H93" s="34">
        <v>9282700</v>
      </c>
      <c r="I93" s="34"/>
      <c r="J93" s="34">
        <v>-9282700</v>
      </c>
      <c r="K93" s="34">
        <v>9317800</v>
      </c>
      <c r="L93" s="34"/>
      <c r="M93" s="34">
        <v>-9317800</v>
      </c>
      <c r="N93" s="34">
        <v>9355071.1999999993</v>
      </c>
      <c r="O93" s="34"/>
      <c r="P93" s="34">
        <v>-9355071.1999999993</v>
      </c>
    </row>
    <row r="94" spans="1:16" x14ac:dyDescent="0.2">
      <c r="A94" s="42" t="s">
        <v>220</v>
      </c>
      <c r="B94" s="43" t="s">
        <v>221</v>
      </c>
      <c r="C94" s="34">
        <v>80967306.302399993</v>
      </c>
      <c r="D94" s="34">
        <v>77533680</v>
      </c>
      <c r="E94" s="34">
        <v>76768160</v>
      </c>
      <c r="F94" s="34"/>
      <c r="G94" s="34">
        <v>-76768160</v>
      </c>
      <c r="H94" s="34">
        <v>76799184</v>
      </c>
      <c r="I94" s="34"/>
      <c r="J94" s="34">
        <v>-76799184</v>
      </c>
      <c r="K94" s="34">
        <v>76955368</v>
      </c>
      <c r="L94" s="34"/>
      <c r="M94" s="34">
        <v>-76955368</v>
      </c>
      <c r="N94" s="34">
        <v>77263189.472000003</v>
      </c>
      <c r="O94" s="34"/>
      <c r="P94" s="34">
        <v>-77263189.472000003</v>
      </c>
    </row>
    <row r="95" spans="1:16" x14ac:dyDescent="0.2">
      <c r="A95" s="42" t="s">
        <v>222</v>
      </c>
      <c r="B95" s="43" t="s">
        <v>219</v>
      </c>
      <c r="C95" s="34">
        <v>125492.33</v>
      </c>
      <c r="D95" s="34">
        <v>128580</v>
      </c>
      <c r="E95" s="34">
        <v>129340</v>
      </c>
      <c r="F95" s="34"/>
      <c r="G95" s="34">
        <v>-129340</v>
      </c>
      <c r="H95" s="34">
        <v>130380</v>
      </c>
      <c r="I95" s="34"/>
      <c r="J95" s="34">
        <v>-130380</v>
      </c>
      <c r="K95" s="34">
        <v>131680</v>
      </c>
      <c r="L95" s="34"/>
      <c r="M95" s="34">
        <v>-131680</v>
      </c>
      <c r="N95" s="34">
        <v>132206.72</v>
      </c>
      <c r="O95" s="34"/>
      <c r="P95" s="34">
        <v>-132206.72</v>
      </c>
    </row>
    <row r="96" spans="1:16" x14ac:dyDescent="0.2">
      <c r="A96" s="42" t="s">
        <v>223</v>
      </c>
      <c r="B96" s="43" t="s">
        <v>224</v>
      </c>
      <c r="C96" s="34">
        <v>773281.58424</v>
      </c>
      <c r="D96" s="34">
        <v>680250</v>
      </c>
      <c r="E96" s="34">
        <v>803430</v>
      </c>
      <c r="F96" s="34"/>
      <c r="G96" s="34">
        <v>-803430</v>
      </c>
      <c r="H96" s="34">
        <v>755100</v>
      </c>
      <c r="I96" s="34"/>
      <c r="J96" s="34">
        <v>-755100</v>
      </c>
      <c r="K96" s="34">
        <v>844800</v>
      </c>
      <c r="L96" s="34"/>
      <c r="M96" s="34">
        <v>-844800</v>
      </c>
      <c r="N96" s="34">
        <v>848179.19999999995</v>
      </c>
      <c r="O96" s="34"/>
      <c r="P96" s="34">
        <v>-848179.19999999995</v>
      </c>
    </row>
    <row r="97" spans="1:16" x14ac:dyDescent="0.2">
      <c r="A97" s="42" t="s">
        <v>503</v>
      </c>
      <c r="B97" s="43" t="s">
        <v>504</v>
      </c>
      <c r="C97" s="34">
        <v>7.7936699999999997</v>
      </c>
      <c r="D97" s="34"/>
      <c r="E97" s="34"/>
      <c r="F97" s="34"/>
      <c r="G97" s="34"/>
      <c r="H97" s="34"/>
      <c r="I97" s="34"/>
      <c r="J97" s="34"/>
      <c r="K97" s="34"/>
      <c r="L97" s="34"/>
      <c r="M97" s="34"/>
      <c r="N97" s="34"/>
      <c r="O97" s="34"/>
      <c r="P97" s="34"/>
    </row>
    <row r="98" spans="1:16" x14ac:dyDescent="0.2">
      <c r="A98" s="42" t="s">
        <v>225</v>
      </c>
      <c r="B98" s="43" t="s">
        <v>226</v>
      </c>
      <c r="C98" s="34">
        <v>31577409.199000001</v>
      </c>
      <c r="D98" s="34">
        <v>34680020</v>
      </c>
      <c r="E98" s="34">
        <v>36886380</v>
      </c>
      <c r="F98" s="34"/>
      <c r="G98" s="34">
        <v>-36886380</v>
      </c>
      <c r="H98" s="34">
        <v>40079525</v>
      </c>
      <c r="I98" s="34"/>
      <c r="J98" s="34">
        <v>-40079525</v>
      </c>
      <c r="K98" s="34">
        <v>41580100</v>
      </c>
      <c r="L98" s="34"/>
      <c r="M98" s="34">
        <v>-41580100</v>
      </c>
      <c r="N98" s="34">
        <v>41746420.399999999</v>
      </c>
      <c r="O98" s="34"/>
      <c r="P98" s="34">
        <v>-41746420.399999999</v>
      </c>
    </row>
    <row r="99" spans="1:16" x14ac:dyDescent="0.2">
      <c r="A99" s="42"/>
      <c r="B99" s="43"/>
      <c r="C99" s="44">
        <f>C93+C94</f>
        <v>87671071.60239999</v>
      </c>
      <c r="D99" s="34"/>
      <c r="E99" s="34"/>
      <c r="F99" s="34"/>
      <c r="G99" s="34"/>
      <c r="H99" s="34"/>
      <c r="I99" s="34"/>
      <c r="J99" s="34"/>
      <c r="K99" s="34"/>
      <c r="L99" s="34"/>
      <c r="M99" s="34"/>
      <c r="N99" s="34"/>
      <c r="O99" s="34"/>
      <c r="P99" s="34"/>
    </row>
    <row r="100" spans="1:16" x14ac:dyDescent="0.2">
      <c r="A100" s="39" t="s">
        <v>231</v>
      </c>
      <c r="B100" s="40" t="s">
        <v>232</v>
      </c>
      <c r="C100" s="34">
        <v>577056758.45159125</v>
      </c>
      <c r="D100" s="34">
        <v>638891327.14999998</v>
      </c>
      <c r="E100" s="34">
        <v>666990174.60800004</v>
      </c>
      <c r="F100" s="34"/>
      <c r="G100" s="34">
        <v>-666990174.60800004</v>
      </c>
      <c r="H100" s="34">
        <v>681454399.21000004</v>
      </c>
      <c r="I100" s="34"/>
      <c r="J100" s="34">
        <v>-681454399.21000004</v>
      </c>
      <c r="K100" s="34">
        <v>694147691.222</v>
      </c>
      <c r="L100" s="34"/>
      <c r="M100" s="34">
        <v>-694147691.222</v>
      </c>
      <c r="N100" s="34">
        <v>696924281.98688805</v>
      </c>
      <c r="O100" s="34"/>
      <c r="P100" s="34">
        <v>-696924281.98688805</v>
      </c>
    </row>
    <row r="101" spans="1:16" x14ac:dyDescent="0.2">
      <c r="A101" s="37" t="s">
        <v>233</v>
      </c>
      <c r="B101" s="38" t="s">
        <v>234</v>
      </c>
      <c r="C101" s="34">
        <v>47896504.762087204</v>
      </c>
      <c r="D101" s="34">
        <v>51092782.119999997</v>
      </c>
      <c r="E101" s="34">
        <v>52581687.359999999</v>
      </c>
      <c r="F101" s="34"/>
      <c r="G101" s="34">
        <v>-52581687.359999999</v>
      </c>
      <c r="H101" s="34">
        <v>55686211.600000001</v>
      </c>
      <c r="I101" s="34"/>
      <c r="J101" s="34">
        <v>-55686211.600000001</v>
      </c>
      <c r="K101" s="34">
        <v>58744207.119999997</v>
      </c>
      <c r="L101" s="34"/>
      <c r="M101" s="34">
        <v>-58744207.119999997</v>
      </c>
      <c r="N101" s="34">
        <v>58979183.948480003</v>
      </c>
      <c r="O101" s="34"/>
      <c r="P101" s="34">
        <v>-58979183.948480003</v>
      </c>
    </row>
    <row r="102" spans="1:16" x14ac:dyDescent="0.2">
      <c r="A102" s="39" t="s">
        <v>235</v>
      </c>
      <c r="B102" s="40" t="s">
        <v>236</v>
      </c>
      <c r="C102" s="34">
        <v>26043763.77</v>
      </c>
      <c r="D102" s="34">
        <v>23354400</v>
      </c>
      <c r="E102" s="34">
        <v>23678400</v>
      </c>
      <c r="F102" s="34"/>
      <c r="G102" s="34">
        <v>-23678400</v>
      </c>
      <c r="H102" s="34">
        <v>23913700</v>
      </c>
      <c r="I102" s="34"/>
      <c r="J102" s="34">
        <v>-23913700</v>
      </c>
      <c r="K102" s="34">
        <v>24142000</v>
      </c>
      <c r="L102" s="34"/>
      <c r="M102" s="34">
        <v>-24142000</v>
      </c>
      <c r="N102" s="34">
        <v>24238568</v>
      </c>
      <c r="O102" s="34"/>
      <c r="P102" s="34">
        <v>-24238568</v>
      </c>
    </row>
    <row r="103" spans="1:16" x14ac:dyDescent="0.2">
      <c r="A103" s="39" t="s">
        <v>237</v>
      </c>
      <c r="B103" s="40" t="s">
        <v>238</v>
      </c>
      <c r="C103" s="34">
        <v>3379610.2470435998</v>
      </c>
      <c r="D103" s="34">
        <v>3707838.56</v>
      </c>
      <c r="E103" s="34">
        <v>3709563.68</v>
      </c>
      <c r="F103" s="34"/>
      <c r="G103" s="34">
        <v>-3709563.68</v>
      </c>
      <c r="H103" s="34">
        <v>3811520.8</v>
      </c>
      <c r="I103" s="34"/>
      <c r="J103" s="34">
        <v>-3811520.8</v>
      </c>
      <c r="K103" s="34">
        <v>3868918.56</v>
      </c>
      <c r="L103" s="34"/>
      <c r="M103" s="34">
        <v>-3868918.56</v>
      </c>
      <c r="N103" s="34">
        <v>3884394.2342400001</v>
      </c>
      <c r="O103" s="34"/>
      <c r="P103" s="34">
        <v>-3884394.2342400001</v>
      </c>
    </row>
    <row r="104" spans="1:16" x14ac:dyDescent="0.2">
      <c r="A104" s="39" t="s">
        <v>239</v>
      </c>
      <c r="B104" s="40" t="s">
        <v>234</v>
      </c>
      <c r="C104" s="34">
        <v>18473130.745043602</v>
      </c>
      <c r="D104" s="34">
        <v>24030543.559999999</v>
      </c>
      <c r="E104" s="34">
        <v>25193723.68</v>
      </c>
      <c r="F104" s="34"/>
      <c r="G104" s="34">
        <v>-25193723.68</v>
      </c>
      <c r="H104" s="34">
        <v>27960990.800000001</v>
      </c>
      <c r="I104" s="34"/>
      <c r="J104" s="34">
        <v>-27960990.800000001</v>
      </c>
      <c r="K104" s="34">
        <v>30733288.559999999</v>
      </c>
      <c r="L104" s="34"/>
      <c r="M104" s="34">
        <v>-30733288.559999999</v>
      </c>
      <c r="N104" s="34">
        <v>30856221.71424</v>
      </c>
      <c r="O104" s="34"/>
      <c r="P104" s="34">
        <v>-30856221.71424</v>
      </c>
    </row>
    <row r="105" spans="1:16" x14ac:dyDescent="0.2">
      <c r="A105" s="35" t="s">
        <v>240</v>
      </c>
      <c r="B105" s="36" t="s">
        <v>241</v>
      </c>
      <c r="C105" s="34">
        <v>870749424.7779448</v>
      </c>
      <c r="D105" s="34">
        <v>1054085948.548</v>
      </c>
      <c r="E105" s="34">
        <v>648319715.99199998</v>
      </c>
      <c r="F105" s="34"/>
      <c r="G105" s="34">
        <v>-648319715.99199998</v>
      </c>
      <c r="H105" s="34">
        <v>656988480.25</v>
      </c>
      <c r="I105" s="34"/>
      <c r="J105" s="34">
        <v>-656988480.25</v>
      </c>
      <c r="K105" s="34">
        <v>667698544.54999995</v>
      </c>
      <c r="L105" s="34"/>
      <c r="M105" s="34">
        <v>-667698544.54999995</v>
      </c>
      <c r="N105" s="34">
        <v>670369338.72819996</v>
      </c>
      <c r="O105" s="34"/>
      <c r="P105" s="34">
        <v>-670369338.72819996</v>
      </c>
    </row>
    <row r="106" spans="1:16" x14ac:dyDescent="0.2">
      <c r="A106" s="37" t="s">
        <v>242</v>
      </c>
      <c r="B106" s="38" t="s">
        <v>243</v>
      </c>
      <c r="C106" s="34">
        <v>126879319.383966</v>
      </c>
      <c r="D106" s="34">
        <v>159663777.33199999</v>
      </c>
      <c r="E106" s="34">
        <v>156513956.912</v>
      </c>
      <c r="F106" s="34"/>
      <c r="G106" s="34">
        <v>-156513956.912</v>
      </c>
      <c r="H106" s="34">
        <v>159013102.72</v>
      </c>
      <c r="I106" s="34"/>
      <c r="J106" s="34">
        <v>-159013102.72</v>
      </c>
      <c r="K106" s="34">
        <v>161677514.90400001</v>
      </c>
      <c r="L106" s="34"/>
      <c r="M106" s="34">
        <v>-161677514.90400001</v>
      </c>
      <c r="N106" s="34">
        <v>162324224.96361601</v>
      </c>
      <c r="O106" s="34"/>
      <c r="P106" s="34">
        <v>-162324224.96361601</v>
      </c>
    </row>
    <row r="107" spans="1:16" x14ac:dyDescent="0.2">
      <c r="A107" s="39" t="s">
        <v>505</v>
      </c>
      <c r="B107" s="40" t="s">
        <v>506</v>
      </c>
      <c r="C107" s="34"/>
      <c r="D107" s="34">
        <v>33957115</v>
      </c>
      <c r="E107" s="34">
        <v>34139385</v>
      </c>
      <c r="F107" s="34"/>
      <c r="G107" s="34">
        <v>-34139385</v>
      </c>
      <c r="H107" s="34">
        <v>34324290</v>
      </c>
      <c r="I107" s="34"/>
      <c r="J107" s="34">
        <v>-34324290</v>
      </c>
      <c r="K107" s="34">
        <v>34515720</v>
      </c>
      <c r="L107" s="34"/>
      <c r="M107" s="34">
        <v>-34515720</v>
      </c>
      <c r="N107" s="34">
        <v>34653782.880000003</v>
      </c>
      <c r="O107" s="34"/>
      <c r="P107" s="34">
        <v>-34653782.880000003</v>
      </c>
    </row>
    <row r="108" spans="1:16" x14ac:dyDescent="0.2">
      <c r="A108" s="39" t="s">
        <v>244</v>
      </c>
      <c r="B108" s="40" t="s">
        <v>245</v>
      </c>
      <c r="C108" s="34">
        <v>96253594.424772799</v>
      </c>
      <c r="D108" s="34">
        <v>88542457.780000001</v>
      </c>
      <c r="E108" s="34">
        <v>89512796.872999996</v>
      </c>
      <c r="F108" s="34"/>
      <c r="G108" s="34">
        <v>-89512796.872999996</v>
      </c>
      <c r="H108" s="34">
        <v>91057800.629999995</v>
      </c>
      <c r="I108" s="34"/>
      <c r="J108" s="34">
        <v>-91057800.629999995</v>
      </c>
      <c r="K108" s="34">
        <v>92697697.066</v>
      </c>
      <c r="L108" s="34"/>
      <c r="M108" s="34">
        <v>-92697697.066</v>
      </c>
      <c r="N108" s="34">
        <v>93068487.854264006</v>
      </c>
      <c r="O108" s="34"/>
      <c r="P108" s="34">
        <v>-93068487.854264006</v>
      </c>
    </row>
    <row r="109" spans="1:16" x14ac:dyDescent="0.2">
      <c r="A109" s="39" t="s">
        <v>246</v>
      </c>
      <c r="B109" s="40" t="s">
        <v>247</v>
      </c>
      <c r="C109" s="34">
        <v>30625724.959193196</v>
      </c>
      <c r="D109" s="34">
        <v>37164204.552000001</v>
      </c>
      <c r="E109" s="34">
        <v>32861775.039000001</v>
      </c>
      <c r="F109" s="34"/>
      <c r="G109" s="34">
        <v>-32861775.039000001</v>
      </c>
      <c r="H109" s="34">
        <v>33631012.090000004</v>
      </c>
      <c r="I109" s="34"/>
      <c r="J109" s="34">
        <v>-33631012.090000004</v>
      </c>
      <c r="K109" s="34">
        <v>34464097.838</v>
      </c>
      <c r="L109" s="34"/>
      <c r="M109" s="34">
        <v>-34464097.838</v>
      </c>
      <c r="N109" s="34">
        <v>34601954.229351997</v>
      </c>
      <c r="O109" s="34"/>
      <c r="P109" s="34">
        <v>-34601954.229351997</v>
      </c>
    </row>
    <row r="110" spans="1:16" x14ac:dyDescent="0.2">
      <c r="A110" s="37" t="s">
        <v>248</v>
      </c>
      <c r="B110" s="38" t="s">
        <v>249</v>
      </c>
      <c r="C110" s="34">
        <v>319057114.1873064</v>
      </c>
      <c r="D110" s="34">
        <v>265316327.33199999</v>
      </c>
      <c r="E110" s="34">
        <v>139881188.62900001</v>
      </c>
      <c r="F110" s="34"/>
      <c r="G110" s="34">
        <v>-139881188.62900001</v>
      </c>
      <c r="H110" s="34">
        <v>145408154.99000001</v>
      </c>
      <c r="I110" s="34"/>
      <c r="J110" s="34">
        <v>-145408154.99000001</v>
      </c>
      <c r="K110" s="34">
        <v>151273485.618</v>
      </c>
      <c r="L110" s="34"/>
      <c r="M110" s="34">
        <v>-151273485.618</v>
      </c>
      <c r="N110" s="34">
        <v>151878579.56047201</v>
      </c>
      <c r="O110" s="34"/>
      <c r="P110" s="34">
        <v>-151878579.56047201</v>
      </c>
    </row>
    <row r="111" spans="1:16" x14ac:dyDescent="0.2">
      <c r="A111" s="37"/>
      <c r="B111" s="38"/>
      <c r="C111" s="34"/>
      <c r="D111" s="34"/>
      <c r="E111" s="34"/>
      <c r="F111" s="34"/>
      <c r="G111" s="34"/>
      <c r="H111" s="34"/>
      <c r="I111" s="34"/>
      <c r="J111" s="34"/>
      <c r="K111" s="34"/>
      <c r="L111" s="34"/>
      <c r="M111" s="34"/>
      <c r="N111" s="34"/>
      <c r="O111" s="34"/>
      <c r="P111" s="34"/>
    </row>
    <row r="112" spans="1:16" x14ac:dyDescent="0.2">
      <c r="A112" s="37" t="s">
        <v>254</v>
      </c>
      <c r="B112" s="38" t="s">
        <v>255</v>
      </c>
      <c r="C112" s="34">
        <v>350922825.65511519</v>
      </c>
      <c r="D112" s="34">
        <v>513612695.71399999</v>
      </c>
      <c r="E112" s="34">
        <v>218831374.31600001</v>
      </c>
      <c r="F112" s="34"/>
      <c r="G112" s="34">
        <v>-218831374.31600001</v>
      </c>
      <c r="H112" s="34">
        <v>220344852.96000001</v>
      </c>
      <c r="I112" s="34"/>
      <c r="J112" s="34">
        <v>-220344852.96000001</v>
      </c>
      <c r="K112" s="34">
        <v>222398254.072</v>
      </c>
      <c r="L112" s="34"/>
      <c r="M112" s="34">
        <v>-222398254.072</v>
      </c>
      <c r="N112" s="34">
        <v>223287847.08828801</v>
      </c>
      <c r="O112" s="34"/>
      <c r="P112" s="34">
        <v>-223287847.08828801</v>
      </c>
    </row>
    <row r="113" spans="1:16" x14ac:dyDescent="0.2">
      <c r="A113" s="39" t="s">
        <v>256</v>
      </c>
      <c r="B113" s="40" t="s">
        <v>255</v>
      </c>
      <c r="C113" s="34">
        <v>350922825.65511519</v>
      </c>
      <c r="D113" s="34">
        <v>513612695.71399999</v>
      </c>
      <c r="E113" s="34">
        <v>218831374.31600001</v>
      </c>
      <c r="F113" s="34"/>
      <c r="G113" s="34">
        <v>-218831374.31600001</v>
      </c>
      <c r="H113" s="34">
        <v>220344852.96000001</v>
      </c>
      <c r="I113" s="34"/>
      <c r="J113" s="34">
        <v>-220344852.96000001</v>
      </c>
      <c r="K113" s="34">
        <v>222398254.072</v>
      </c>
      <c r="L113" s="34"/>
      <c r="M113" s="34">
        <v>-222398254.072</v>
      </c>
      <c r="N113" s="34">
        <v>223287847.08828801</v>
      </c>
      <c r="O113" s="34"/>
      <c r="P113" s="34">
        <v>-223287847.08828801</v>
      </c>
    </row>
    <row r="114" spans="1:16" x14ac:dyDescent="0.2">
      <c r="A114" s="37" t="s">
        <v>257</v>
      </c>
      <c r="B114" s="38" t="s">
        <v>258</v>
      </c>
      <c r="C114" s="34">
        <v>73890165.551557198</v>
      </c>
      <c r="D114" s="34">
        <v>115493148.17</v>
      </c>
      <c r="E114" s="34">
        <v>133093196.13500001</v>
      </c>
      <c r="F114" s="34"/>
      <c r="G114" s="34">
        <v>-133093196.13500001</v>
      </c>
      <c r="H114" s="34">
        <v>132222369.58</v>
      </c>
      <c r="I114" s="34"/>
      <c r="J114" s="34">
        <v>-132222369.58</v>
      </c>
      <c r="K114" s="34">
        <v>132349289.956</v>
      </c>
      <c r="L114" s="34"/>
      <c r="M114" s="34">
        <v>-132349289.956</v>
      </c>
      <c r="N114" s="34">
        <v>132878687.115824</v>
      </c>
      <c r="O114" s="34"/>
      <c r="P114" s="34">
        <v>-132878687.115824</v>
      </c>
    </row>
    <row r="115" spans="1:16" x14ac:dyDescent="0.2">
      <c r="A115" s="39" t="s">
        <v>259</v>
      </c>
      <c r="B115" s="40" t="s">
        <v>260</v>
      </c>
      <c r="C115" s="34">
        <v>73890165.551557198</v>
      </c>
      <c r="D115" s="34">
        <v>115493148.17</v>
      </c>
      <c r="E115" s="34">
        <v>133093196.13500001</v>
      </c>
      <c r="F115" s="34"/>
      <c r="G115" s="34">
        <v>-133093196.13500001</v>
      </c>
      <c r="H115" s="34">
        <v>132222369.58</v>
      </c>
      <c r="I115" s="34"/>
      <c r="J115" s="34">
        <v>-132222369.58</v>
      </c>
      <c r="K115" s="34">
        <v>132349289.956</v>
      </c>
      <c r="L115" s="34"/>
      <c r="M115" s="34">
        <v>-132349289.956</v>
      </c>
      <c r="N115" s="34">
        <v>132878687.115824</v>
      </c>
      <c r="O115" s="34"/>
      <c r="P115" s="34">
        <v>-132878687.115824</v>
      </c>
    </row>
    <row r="116" spans="1:16" x14ac:dyDescent="0.2">
      <c r="A116" s="35" t="s">
        <v>261</v>
      </c>
      <c r="B116" s="36" t="s">
        <v>262</v>
      </c>
      <c r="C116" s="34">
        <v>1131578645.822329</v>
      </c>
      <c r="D116" s="34">
        <v>604637812.45799994</v>
      </c>
      <c r="E116" s="34">
        <v>282596389.91799998</v>
      </c>
      <c r="F116" s="34"/>
      <c r="G116" s="34">
        <v>-282596389.91799998</v>
      </c>
      <c r="H116" s="34">
        <v>284782835.47000003</v>
      </c>
      <c r="I116" s="34"/>
      <c r="J116" s="34">
        <v>-284782835.47000003</v>
      </c>
      <c r="K116" s="34">
        <v>286793886.66799998</v>
      </c>
      <c r="L116" s="34"/>
      <c r="M116" s="34">
        <v>-286793886.66799998</v>
      </c>
      <c r="N116" s="34">
        <v>287941062.21467203</v>
      </c>
      <c r="O116" s="34"/>
      <c r="P116" s="34">
        <v>-287941062.21467203</v>
      </c>
    </row>
    <row r="117" spans="1:16" x14ac:dyDescent="0.2">
      <c r="A117" s="37" t="s">
        <v>263</v>
      </c>
      <c r="B117" s="38" t="s">
        <v>262</v>
      </c>
      <c r="C117" s="34">
        <v>1131578645.822329</v>
      </c>
      <c r="D117" s="34">
        <v>604637812.45799994</v>
      </c>
      <c r="E117" s="34">
        <v>282596389.91799998</v>
      </c>
      <c r="F117" s="34"/>
      <c r="G117" s="34">
        <v>-282596389.91799998</v>
      </c>
      <c r="H117" s="34">
        <v>284782835.47000003</v>
      </c>
      <c r="I117" s="34"/>
      <c r="J117" s="34">
        <v>-284782835.47000003</v>
      </c>
      <c r="K117" s="34">
        <v>286793886.66799998</v>
      </c>
      <c r="L117" s="34"/>
      <c r="M117" s="34">
        <v>-286793886.66799998</v>
      </c>
      <c r="N117" s="34">
        <v>287941062.21467203</v>
      </c>
      <c r="O117" s="34"/>
      <c r="P117" s="34">
        <v>-287941062.21467203</v>
      </c>
    </row>
    <row r="118" spans="1:16" x14ac:dyDescent="0.2">
      <c r="A118" s="39" t="s">
        <v>264</v>
      </c>
      <c r="B118" s="40" t="s">
        <v>265</v>
      </c>
      <c r="C118" s="34">
        <v>1015371584.5073861</v>
      </c>
      <c r="D118" s="34">
        <v>484671175.01200002</v>
      </c>
      <c r="E118" s="34">
        <v>165153357.20699999</v>
      </c>
      <c r="F118" s="34"/>
      <c r="G118" s="34">
        <v>-165153357.20699999</v>
      </c>
      <c r="H118" s="34">
        <v>166500140.06</v>
      </c>
      <c r="I118" s="34"/>
      <c r="J118" s="34">
        <v>-166500140.06</v>
      </c>
      <c r="K118" s="34">
        <v>167357339.00600001</v>
      </c>
      <c r="L118" s="34"/>
      <c r="M118" s="34">
        <v>-167357339.00600001</v>
      </c>
      <c r="N118" s="34">
        <v>168026768.36202401</v>
      </c>
      <c r="O118" s="34"/>
      <c r="P118" s="34">
        <v>-168026768.36202401</v>
      </c>
    </row>
    <row r="119" spans="1:16" x14ac:dyDescent="0.2">
      <c r="A119" s="39" t="s">
        <v>266</v>
      </c>
      <c r="B119" s="40" t="s">
        <v>267</v>
      </c>
      <c r="C119" s="34">
        <v>23393440.3484312</v>
      </c>
      <c r="D119" s="34">
        <v>24392682.721999999</v>
      </c>
      <c r="E119" s="34">
        <v>24337262.739999998</v>
      </c>
      <c r="F119" s="34"/>
      <c r="G119" s="34">
        <v>-24337262.739999998</v>
      </c>
      <c r="H119" s="34">
        <v>24602789.399999999</v>
      </c>
      <c r="I119" s="34"/>
      <c r="J119" s="34">
        <v>-24602789.399999999</v>
      </c>
      <c r="K119" s="34">
        <v>24860527.079999998</v>
      </c>
      <c r="L119" s="34"/>
      <c r="M119" s="34">
        <v>-24860527.079999998</v>
      </c>
      <c r="N119" s="34">
        <v>24959969.18832</v>
      </c>
      <c r="O119" s="34"/>
      <c r="P119" s="34">
        <v>-24959969.18832</v>
      </c>
    </row>
    <row r="120" spans="1:16" x14ac:dyDescent="0.2">
      <c r="A120" s="41" t="s">
        <v>268</v>
      </c>
      <c r="B120" s="40" t="s">
        <v>25</v>
      </c>
      <c r="C120" s="34">
        <v>92813620.966511995</v>
      </c>
      <c r="D120" s="34">
        <v>95573954.724000007</v>
      </c>
      <c r="E120" s="34">
        <v>93105769.971000001</v>
      </c>
      <c r="F120" s="34"/>
      <c r="G120" s="34">
        <v>-93105769.971000001</v>
      </c>
      <c r="H120" s="34">
        <v>93679906.010000005</v>
      </c>
      <c r="I120" s="34"/>
      <c r="J120" s="34">
        <v>-93679906.010000005</v>
      </c>
      <c r="K120" s="34">
        <v>94576020.582000002</v>
      </c>
      <c r="L120" s="34"/>
      <c r="M120" s="34">
        <v>-94576020.582000002</v>
      </c>
      <c r="N120" s="34">
        <v>94954324.664327994</v>
      </c>
      <c r="O120" s="34"/>
      <c r="P120" s="34">
        <v>-94954324.664327994</v>
      </c>
    </row>
    <row r="121" spans="1:16" x14ac:dyDescent="0.2">
      <c r="A121" s="42" t="s">
        <v>204</v>
      </c>
      <c r="B121" s="43" t="s">
        <v>205</v>
      </c>
      <c r="C121" s="34"/>
      <c r="D121" s="34">
        <v>204685.37400000001</v>
      </c>
      <c r="E121" s="34">
        <v>204661.27900000001</v>
      </c>
      <c r="F121" s="34"/>
      <c r="G121" s="34">
        <v>-204661.27900000001</v>
      </c>
      <c r="H121" s="34">
        <v>204661.27900000001</v>
      </c>
      <c r="I121" s="34"/>
      <c r="J121" s="34">
        <v>-204661.27900000001</v>
      </c>
      <c r="K121" s="34">
        <v>204661.27900000001</v>
      </c>
      <c r="L121" s="34"/>
      <c r="M121" s="34">
        <v>-204661.27900000001</v>
      </c>
      <c r="N121" s="34">
        <v>205479.92411600001</v>
      </c>
      <c r="O121" s="34"/>
      <c r="P121" s="34">
        <v>-205479.92411600001</v>
      </c>
    </row>
    <row r="122" spans="1:16" x14ac:dyDescent="0.2">
      <c r="A122" s="42" t="s">
        <v>206</v>
      </c>
      <c r="B122" s="43" t="s">
        <v>207</v>
      </c>
      <c r="C122" s="34"/>
      <c r="D122" s="34"/>
      <c r="E122" s="34">
        <v>258920.712</v>
      </c>
      <c r="F122" s="34"/>
      <c r="G122" s="34">
        <v>-258920.712</v>
      </c>
      <c r="H122" s="34">
        <v>527914.45200000005</v>
      </c>
      <c r="I122" s="34"/>
      <c r="J122" s="34">
        <v>-527914.45200000005</v>
      </c>
      <c r="K122" s="34">
        <v>796454.45200000005</v>
      </c>
      <c r="L122" s="34"/>
      <c r="M122" s="34">
        <v>-796454.45200000005</v>
      </c>
      <c r="N122" s="34">
        <v>799640.26980799995</v>
      </c>
      <c r="O122" s="34"/>
      <c r="P122" s="34">
        <v>-799640.26980799995</v>
      </c>
    </row>
    <row r="123" spans="1:16" x14ac:dyDescent="0.2">
      <c r="A123" s="42" t="s">
        <v>208</v>
      </c>
      <c r="B123" s="43" t="s">
        <v>209</v>
      </c>
      <c r="C123" s="34">
        <v>145.69999999999999</v>
      </c>
      <c r="D123" s="34">
        <v>209642.682</v>
      </c>
      <c r="E123" s="34">
        <v>207888.85200000001</v>
      </c>
      <c r="F123" s="34"/>
      <c r="G123" s="34">
        <v>-207888.85200000001</v>
      </c>
      <c r="H123" s="34">
        <v>207576.32699999999</v>
      </c>
      <c r="I123" s="34"/>
      <c r="J123" s="34">
        <v>-207576.32699999999</v>
      </c>
      <c r="K123" s="34">
        <v>207576.32699999999</v>
      </c>
      <c r="L123" s="34"/>
      <c r="M123" s="34">
        <v>-207576.32699999999</v>
      </c>
      <c r="N123" s="34">
        <v>208406.632308</v>
      </c>
      <c r="O123" s="34"/>
      <c r="P123" s="34">
        <v>-208406.632308</v>
      </c>
    </row>
    <row r="124" spans="1:16" x14ac:dyDescent="0.2">
      <c r="A124" s="42" t="s">
        <v>210</v>
      </c>
      <c r="B124" s="43" t="s">
        <v>211</v>
      </c>
      <c r="C124" s="34">
        <v>32691.01685</v>
      </c>
      <c r="D124" s="34">
        <v>48260.824000000001</v>
      </c>
      <c r="E124" s="34">
        <v>48152</v>
      </c>
      <c r="F124" s="34"/>
      <c r="G124" s="34">
        <v>-48152</v>
      </c>
      <c r="H124" s="34">
        <v>48263.12</v>
      </c>
      <c r="I124" s="34"/>
      <c r="J124" s="34">
        <v>-48263.12</v>
      </c>
      <c r="K124" s="34">
        <v>48263.12</v>
      </c>
      <c r="L124" s="34"/>
      <c r="M124" s="34">
        <v>-48263.12</v>
      </c>
      <c r="N124" s="34">
        <v>48456.172480000001</v>
      </c>
      <c r="O124" s="34"/>
      <c r="P124" s="34">
        <v>-48456.172480000001</v>
      </c>
    </row>
    <row r="125" spans="1:16" x14ac:dyDescent="0.2">
      <c r="A125" s="42" t="s">
        <v>212</v>
      </c>
      <c r="B125" s="43" t="s">
        <v>213</v>
      </c>
      <c r="C125" s="34">
        <v>73924.093162000005</v>
      </c>
      <c r="D125" s="34">
        <v>89720.843999999997</v>
      </c>
      <c r="E125" s="34">
        <v>82162.127999999997</v>
      </c>
      <c r="F125" s="34"/>
      <c r="G125" s="34">
        <v>-82162.127999999997</v>
      </c>
      <c r="H125" s="34">
        <v>82165.831999999995</v>
      </c>
      <c r="I125" s="34"/>
      <c r="J125" s="34">
        <v>-82165.831999999995</v>
      </c>
      <c r="K125" s="34">
        <v>104595.40399999999</v>
      </c>
      <c r="L125" s="34"/>
      <c r="M125" s="34">
        <v>-104595.40399999999</v>
      </c>
      <c r="N125" s="34">
        <v>105013.78561599999</v>
      </c>
      <c r="O125" s="34"/>
      <c r="P125" s="34">
        <v>-105013.78561599999</v>
      </c>
    </row>
    <row r="126" spans="1:16" x14ac:dyDescent="0.2">
      <c r="A126" s="42" t="s">
        <v>448</v>
      </c>
      <c r="B126" s="43" t="s">
        <v>221</v>
      </c>
      <c r="C126" s="47">
        <v>10489919.671499999</v>
      </c>
      <c r="D126" s="34">
        <v>10881195</v>
      </c>
      <c r="E126" s="34">
        <v>9715590</v>
      </c>
      <c r="F126" s="34"/>
      <c r="G126" s="34">
        <v>-9715590</v>
      </c>
      <c r="H126" s="34">
        <v>9664065</v>
      </c>
      <c r="I126" s="34"/>
      <c r="J126" s="34">
        <v>-9664065</v>
      </c>
      <c r="K126" s="34">
        <v>9655020</v>
      </c>
      <c r="L126" s="34"/>
      <c r="M126" s="34">
        <v>-9655020</v>
      </c>
      <c r="N126" s="34">
        <v>9693640.0800000001</v>
      </c>
      <c r="O126" s="34"/>
      <c r="P126" s="34">
        <v>-9693640.0800000001</v>
      </c>
    </row>
    <row r="127" spans="1:16" x14ac:dyDescent="0.2">
      <c r="A127" s="42" t="s">
        <v>483</v>
      </c>
      <c r="B127" s="43" t="s">
        <v>484</v>
      </c>
      <c r="C127" s="47">
        <v>47529595.100000001</v>
      </c>
      <c r="D127" s="34">
        <v>49002800</v>
      </c>
      <c r="E127" s="34">
        <v>48288600</v>
      </c>
      <c r="F127" s="34"/>
      <c r="G127" s="34">
        <v>-48288600</v>
      </c>
      <c r="H127" s="34">
        <v>48681500</v>
      </c>
      <c r="I127" s="34"/>
      <c r="J127" s="34">
        <v>-48681500</v>
      </c>
      <c r="K127" s="34">
        <v>49178200</v>
      </c>
      <c r="L127" s="34"/>
      <c r="M127" s="34">
        <v>-49178200</v>
      </c>
      <c r="N127" s="34">
        <v>49374912.799999997</v>
      </c>
      <c r="O127" s="34"/>
      <c r="P127" s="34">
        <v>-49374912.799999997</v>
      </c>
    </row>
    <row r="128" spans="1:16" x14ac:dyDescent="0.2">
      <c r="A128" s="42" t="s">
        <v>485</v>
      </c>
      <c r="B128" s="43" t="s">
        <v>221</v>
      </c>
      <c r="C128" s="34">
        <v>14820078.305</v>
      </c>
      <c r="D128" s="34">
        <v>14787450</v>
      </c>
      <c r="E128" s="34">
        <v>14671375</v>
      </c>
      <c r="F128" s="34"/>
      <c r="G128" s="34">
        <v>-14671375</v>
      </c>
      <c r="H128" s="34">
        <v>14750400</v>
      </c>
      <c r="I128" s="34"/>
      <c r="J128" s="34">
        <v>-14750400</v>
      </c>
      <c r="K128" s="34">
        <v>14811050</v>
      </c>
      <c r="L128" s="34"/>
      <c r="M128" s="34">
        <v>-14811050</v>
      </c>
      <c r="N128" s="34">
        <v>14870294.199999999</v>
      </c>
      <c r="O128" s="34"/>
      <c r="P128" s="34">
        <v>-14870294.199999999</v>
      </c>
    </row>
    <row r="129" spans="1:16" x14ac:dyDescent="0.2">
      <c r="A129" s="42" t="s">
        <v>486</v>
      </c>
      <c r="B129" s="43" t="s">
        <v>487</v>
      </c>
      <c r="C129" s="34">
        <v>306360.55</v>
      </c>
      <c r="D129" s="34">
        <v>304100</v>
      </c>
      <c r="E129" s="34">
        <v>306120</v>
      </c>
      <c r="F129" s="34"/>
      <c r="G129" s="34">
        <v>-306120</v>
      </c>
      <c r="H129" s="34">
        <v>308660</v>
      </c>
      <c r="I129" s="34"/>
      <c r="J129" s="34">
        <v>-308660</v>
      </c>
      <c r="K129" s="34">
        <v>311800</v>
      </c>
      <c r="L129" s="34"/>
      <c r="M129" s="34">
        <v>-311800</v>
      </c>
      <c r="N129" s="34">
        <v>313047.2</v>
      </c>
      <c r="O129" s="34"/>
      <c r="P129" s="34">
        <v>-313047.2</v>
      </c>
    </row>
    <row r="130" spans="1:16" x14ac:dyDescent="0.2">
      <c r="A130" s="42" t="s">
        <v>488</v>
      </c>
      <c r="B130" s="43" t="s">
        <v>489</v>
      </c>
      <c r="C130" s="34">
        <v>1488700</v>
      </c>
      <c r="D130" s="34">
        <v>1495200</v>
      </c>
      <c r="E130" s="34">
        <v>1504100</v>
      </c>
      <c r="F130" s="34"/>
      <c r="G130" s="34">
        <v>-1504100</v>
      </c>
      <c r="H130" s="34">
        <v>1516100</v>
      </c>
      <c r="I130" s="34"/>
      <c r="J130" s="34">
        <v>-1516100</v>
      </c>
      <c r="K130" s="34">
        <v>1531200</v>
      </c>
      <c r="L130" s="34"/>
      <c r="M130" s="34">
        <v>-1531200</v>
      </c>
      <c r="N130" s="34">
        <v>1537324.8</v>
      </c>
      <c r="O130" s="34"/>
      <c r="P130" s="34">
        <v>-1537324.8</v>
      </c>
    </row>
    <row r="131" spans="1:16" x14ac:dyDescent="0.2">
      <c r="A131" s="42" t="s">
        <v>490</v>
      </c>
      <c r="B131" s="43" t="s">
        <v>491</v>
      </c>
      <c r="C131" s="34">
        <v>2775200</v>
      </c>
      <c r="D131" s="34">
        <v>2700000</v>
      </c>
      <c r="E131" s="34">
        <v>2700000</v>
      </c>
      <c r="F131" s="34"/>
      <c r="G131" s="34">
        <v>-2700000</v>
      </c>
      <c r="H131" s="34">
        <v>2700000</v>
      </c>
      <c r="I131" s="34"/>
      <c r="J131" s="34">
        <v>-2700000</v>
      </c>
      <c r="K131" s="34">
        <v>2700000</v>
      </c>
      <c r="L131" s="34"/>
      <c r="M131" s="34">
        <v>-2700000</v>
      </c>
      <c r="N131" s="34">
        <v>2710800</v>
      </c>
      <c r="O131" s="34"/>
      <c r="P131" s="34">
        <v>-2710800</v>
      </c>
    </row>
    <row r="132" spans="1:16" x14ac:dyDescent="0.2">
      <c r="A132" s="42" t="s">
        <v>492</v>
      </c>
      <c r="B132" s="43" t="s">
        <v>221</v>
      </c>
      <c r="C132" s="34">
        <v>15297006.529999999</v>
      </c>
      <c r="D132" s="34">
        <v>15850900</v>
      </c>
      <c r="E132" s="34">
        <v>15118200</v>
      </c>
      <c r="F132" s="34"/>
      <c r="G132" s="34">
        <v>-15118200</v>
      </c>
      <c r="H132" s="34">
        <v>14988600</v>
      </c>
      <c r="I132" s="34"/>
      <c r="J132" s="34">
        <v>-14988600</v>
      </c>
      <c r="K132" s="34">
        <v>15027200</v>
      </c>
      <c r="L132" s="34"/>
      <c r="M132" s="34">
        <v>-15027200</v>
      </c>
      <c r="N132" s="34">
        <v>15087308.800000001</v>
      </c>
      <c r="O132" s="34"/>
      <c r="P132" s="34">
        <v>-15087308.800000001</v>
      </c>
    </row>
    <row r="133" spans="1:16" x14ac:dyDescent="0.2">
      <c r="A133" s="35" t="s">
        <v>269</v>
      </c>
      <c r="B133" s="36" t="s">
        <v>270</v>
      </c>
      <c r="C133" s="34">
        <v>36301980387.946243</v>
      </c>
      <c r="D133" s="34">
        <v>26355415719.664001</v>
      </c>
      <c r="E133" s="34">
        <v>26144986909.473999</v>
      </c>
      <c r="F133" s="34"/>
      <c r="G133" s="34">
        <v>-26144986909.473999</v>
      </c>
      <c r="H133" s="34">
        <v>27167828541.32</v>
      </c>
      <c r="I133" s="34"/>
      <c r="J133" s="34">
        <v>-27167828541.32</v>
      </c>
      <c r="K133" s="34">
        <v>27764820293.967999</v>
      </c>
      <c r="L133" s="34"/>
      <c r="M133" s="34">
        <v>-27764820293.967999</v>
      </c>
      <c r="N133" s="34">
        <v>27875879575.143902</v>
      </c>
      <c r="O133" s="34"/>
      <c r="P133" s="34">
        <v>-27875879575.143902</v>
      </c>
    </row>
    <row r="134" spans="1:16" x14ac:dyDescent="0.2">
      <c r="A134" s="37" t="s">
        <v>271</v>
      </c>
      <c r="B134" s="38" t="s">
        <v>272</v>
      </c>
      <c r="C134" s="34">
        <v>12528213043.95759</v>
      </c>
      <c r="D134" s="34">
        <v>12890592823.316</v>
      </c>
      <c r="E134" s="34">
        <v>14731878123.951</v>
      </c>
      <c r="F134" s="34"/>
      <c r="G134" s="34">
        <v>-14731878123.951</v>
      </c>
      <c r="H134" s="34">
        <v>15576100789.810001</v>
      </c>
      <c r="I134" s="34"/>
      <c r="J134" s="34">
        <v>-15576100789.810001</v>
      </c>
      <c r="K134" s="34">
        <v>15932765109.6</v>
      </c>
      <c r="L134" s="34"/>
      <c r="M134" s="34">
        <v>-15932765109.6</v>
      </c>
      <c r="N134" s="34">
        <v>15996496170.038401</v>
      </c>
      <c r="O134" s="34"/>
      <c r="P134" s="34">
        <v>-15996496170.038401</v>
      </c>
    </row>
    <row r="135" spans="1:16" x14ac:dyDescent="0.2">
      <c r="A135" s="39" t="s">
        <v>273</v>
      </c>
      <c r="B135" s="40" t="s">
        <v>272</v>
      </c>
      <c r="C135" s="34">
        <v>12528213043.95759</v>
      </c>
      <c r="D135" s="34">
        <v>12890592823.316</v>
      </c>
      <c r="E135" s="34">
        <v>14731878123.951</v>
      </c>
      <c r="F135" s="34"/>
      <c r="G135" s="34">
        <v>-14731878123.951</v>
      </c>
      <c r="H135" s="34">
        <v>15576100789.810001</v>
      </c>
      <c r="I135" s="34"/>
      <c r="J135" s="34">
        <v>-15576100789.810001</v>
      </c>
      <c r="K135" s="34">
        <v>15932765109.6</v>
      </c>
      <c r="L135" s="34"/>
      <c r="M135" s="34">
        <v>-15932765109.6</v>
      </c>
      <c r="N135" s="34">
        <v>15996496170.038401</v>
      </c>
      <c r="O135" s="34"/>
      <c r="P135" s="34">
        <v>-15996496170.038401</v>
      </c>
    </row>
    <row r="136" spans="1:16" x14ac:dyDescent="0.2">
      <c r="A136" s="37" t="s">
        <v>274</v>
      </c>
      <c r="B136" s="38" t="s">
        <v>275</v>
      </c>
      <c r="C136" s="34">
        <v>3639442086.522387</v>
      </c>
      <c r="D136" s="34">
        <v>3706085512.5019999</v>
      </c>
      <c r="E136" s="34">
        <v>3676653542</v>
      </c>
      <c r="F136" s="34"/>
      <c r="G136" s="34">
        <v>-3676653542</v>
      </c>
      <c r="H136" s="34">
        <v>3761262020.46</v>
      </c>
      <c r="I136" s="34"/>
      <c r="J136" s="34">
        <v>-3761262020.46</v>
      </c>
      <c r="K136" s="34">
        <v>3843665520.4299998</v>
      </c>
      <c r="L136" s="34"/>
      <c r="M136" s="34">
        <v>-3843665520.4299998</v>
      </c>
      <c r="N136" s="34">
        <v>3859040182.5117202</v>
      </c>
      <c r="O136" s="34"/>
      <c r="P136" s="34">
        <v>-3859040182.5117202</v>
      </c>
    </row>
    <row r="137" spans="1:16" x14ac:dyDescent="0.2">
      <c r="A137" s="39" t="s">
        <v>276</v>
      </c>
      <c r="B137" s="40" t="s">
        <v>275</v>
      </c>
      <c r="C137" s="34">
        <v>3639442086.522387</v>
      </c>
      <c r="D137" s="34">
        <v>3706085512.5019999</v>
      </c>
      <c r="E137" s="34">
        <v>3676653542</v>
      </c>
      <c r="F137" s="34"/>
      <c r="G137" s="34">
        <v>-3676653542</v>
      </c>
      <c r="H137" s="34">
        <v>3761262020.46</v>
      </c>
      <c r="I137" s="34"/>
      <c r="J137" s="34">
        <v>-3761262020.46</v>
      </c>
      <c r="K137" s="34">
        <v>3843665520.4299998</v>
      </c>
      <c r="L137" s="34"/>
      <c r="M137" s="34">
        <v>-3843665520.4299998</v>
      </c>
      <c r="N137" s="34">
        <v>3859040182.5117202</v>
      </c>
      <c r="O137" s="34"/>
      <c r="P137" s="34">
        <v>-3859040182.5117202</v>
      </c>
    </row>
    <row r="138" spans="1:16" x14ac:dyDescent="0.2">
      <c r="A138" s="37" t="s">
        <v>277</v>
      </c>
      <c r="B138" s="38" t="s">
        <v>278</v>
      </c>
      <c r="C138" s="34">
        <v>2888187325.1257949</v>
      </c>
      <c r="D138" s="34">
        <v>3025182148.48</v>
      </c>
      <c r="E138" s="34">
        <v>3151201896.3080001</v>
      </c>
      <c r="F138" s="34"/>
      <c r="G138" s="34">
        <v>-3151201896.3080001</v>
      </c>
      <c r="H138" s="34">
        <v>3281158992.29</v>
      </c>
      <c r="I138" s="34"/>
      <c r="J138" s="34">
        <v>-3281158992.29</v>
      </c>
      <c r="K138" s="34">
        <v>3412721073.4780002</v>
      </c>
      <c r="L138" s="34"/>
      <c r="M138" s="34">
        <v>-3412721073.4780002</v>
      </c>
      <c r="N138" s="34">
        <v>3426371957.7719102</v>
      </c>
      <c r="O138" s="34"/>
      <c r="P138" s="34">
        <v>-3426371957.7719102</v>
      </c>
    </row>
    <row r="139" spans="1:16" x14ac:dyDescent="0.2">
      <c r="A139" s="39" t="s">
        <v>279</v>
      </c>
      <c r="B139" s="40" t="s">
        <v>278</v>
      </c>
      <c r="C139" s="34">
        <v>2879253083.799346</v>
      </c>
      <c r="D139" s="34">
        <v>3017338061.3600001</v>
      </c>
      <c r="E139" s="34">
        <v>3143350622.2309999</v>
      </c>
      <c r="F139" s="34"/>
      <c r="G139" s="34">
        <v>-3143350622.2309999</v>
      </c>
      <c r="H139" s="34">
        <v>3273216616.1500001</v>
      </c>
      <c r="I139" s="34"/>
      <c r="J139" s="34">
        <v>-3273216616.1500001</v>
      </c>
      <c r="K139" s="34">
        <v>3404745769.9299998</v>
      </c>
      <c r="L139" s="34"/>
      <c r="M139" s="34">
        <v>-3404745769.9299998</v>
      </c>
      <c r="N139" s="34">
        <v>3418364753.0097198</v>
      </c>
      <c r="O139" s="34"/>
      <c r="P139" s="34">
        <v>-3418364753.0097198</v>
      </c>
    </row>
    <row r="140" spans="1:16" x14ac:dyDescent="0.2">
      <c r="A140" s="39" t="s">
        <v>280</v>
      </c>
      <c r="B140" s="40" t="s">
        <v>281</v>
      </c>
      <c r="C140" s="34">
        <v>8934241.3264488</v>
      </c>
      <c r="D140" s="34">
        <v>7844087.1200000001</v>
      </c>
      <c r="E140" s="34">
        <v>7851274.0769999996</v>
      </c>
      <c r="F140" s="34"/>
      <c r="G140" s="34">
        <v>-7851274.0769999996</v>
      </c>
      <c r="H140" s="34">
        <v>7942376.1399999997</v>
      </c>
      <c r="I140" s="34"/>
      <c r="J140" s="34">
        <v>-7942376.1399999997</v>
      </c>
      <c r="K140" s="34">
        <v>7975303.5480000004</v>
      </c>
      <c r="L140" s="34"/>
      <c r="M140" s="34">
        <v>-7975303.5480000004</v>
      </c>
      <c r="N140" s="34">
        <v>8007204.7621919997</v>
      </c>
      <c r="O140" s="34"/>
      <c r="P140" s="34">
        <v>-8007204.7621919997</v>
      </c>
    </row>
    <row r="141" spans="1:16" x14ac:dyDescent="0.2">
      <c r="A141" s="37" t="s">
        <v>282</v>
      </c>
      <c r="B141" s="38" t="s">
        <v>283</v>
      </c>
      <c r="C141" s="34">
        <v>1707508711.306087</v>
      </c>
      <c r="D141" s="34">
        <v>1827146357.9760001</v>
      </c>
      <c r="E141" s="34">
        <v>1868185714.2279999</v>
      </c>
      <c r="F141" s="34"/>
      <c r="G141" s="34">
        <v>-1868185714.2279999</v>
      </c>
      <c r="H141" s="34">
        <v>1907758706.1400003</v>
      </c>
      <c r="I141" s="34"/>
      <c r="J141" s="34">
        <v>-1907758706.1400003</v>
      </c>
      <c r="K141" s="34">
        <v>1914052498.5479999</v>
      </c>
      <c r="L141" s="34"/>
      <c r="M141" s="34">
        <v>-1914052498.5479999</v>
      </c>
      <c r="N141" s="34">
        <v>1921708708.5421901</v>
      </c>
      <c r="O141" s="34"/>
      <c r="P141" s="34">
        <v>-1921708708.5421901</v>
      </c>
    </row>
    <row r="142" spans="1:16" x14ac:dyDescent="0.2">
      <c r="A142" s="39" t="s">
        <v>284</v>
      </c>
      <c r="B142" s="40" t="s">
        <v>285</v>
      </c>
      <c r="C142" s="34">
        <v>885617631.65304363</v>
      </c>
      <c r="D142" s="34">
        <v>948273178.98800004</v>
      </c>
      <c r="E142" s="34">
        <v>973142857.11399996</v>
      </c>
      <c r="F142" s="34"/>
      <c r="G142" s="34">
        <v>-973142857.11399996</v>
      </c>
      <c r="H142" s="34">
        <v>995029353.07000017</v>
      </c>
      <c r="I142" s="34"/>
      <c r="J142" s="34">
        <v>-995029353.07000017</v>
      </c>
      <c r="K142" s="34">
        <v>1000326249.2739999</v>
      </c>
      <c r="L142" s="34"/>
      <c r="M142" s="34">
        <v>-1000326249.2739999</v>
      </c>
      <c r="N142" s="34">
        <v>1004327554.2711</v>
      </c>
      <c r="O142" s="34"/>
      <c r="P142" s="34">
        <v>-1004327554.2711</v>
      </c>
    </row>
    <row r="143" spans="1:16" x14ac:dyDescent="0.2">
      <c r="A143" s="39" t="s">
        <v>286</v>
      </c>
      <c r="B143" s="40" t="s">
        <v>287</v>
      </c>
      <c r="C143" s="34">
        <v>821891079.65304363</v>
      </c>
      <c r="D143" s="34">
        <v>878873178.98800004</v>
      </c>
      <c r="E143" s="34">
        <v>895042857.11399996</v>
      </c>
      <c r="F143" s="34"/>
      <c r="G143" s="34">
        <v>-895042857.11399996</v>
      </c>
      <c r="H143" s="34">
        <v>912729353.07000005</v>
      </c>
      <c r="I143" s="34"/>
      <c r="J143" s="34">
        <v>-912729353.07000005</v>
      </c>
      <c r="K143" s="34">
        <v>913726249.27400005</v>
      </c>
      <c r="L143" s="34"/>
      <c r="M143" s="34">
        <v>-913726249.27400005</v>
      </c>
      <c r="N143" s="34">
        <v>917381154.27109599</v>
      </c>
      <c r="O143" s="34"/>
      <c r="P143" s="34">
        <v>-917381154.27109599</v>
      </c>
    </row>
    <row r="144" spans="1:16" x14ac:dyDescent="0.2">
      <c r="A144" s="37" t="s">
        <v>288</v>
      </c>
      <c r="B144" s="38" t="s">
        <v>289</v>
      </c>
      <c r="C144" s="34">
        <v>153321829.87</v>
      </c>
      <c r="D144" s="34">
        <v>204214000</v>
      </c>
      <c r="E144" s="34">
        <v>205376000</v>
      </c>
      <c r="F144" s="34"/>
      <c r="G144" s="34">
        <v>-205376000</v>
      </c>
      <c r="H144" s="34">
        <v>207187000</v>
      </c>
      <c r="I144" s="34"/>
      <c r="J144" s="34">
        <v>-207187000</v>
      </c>
      <c r="K144" s="34">
        <v>208354000</v>
      </c>
      <c r="L144" s="34"/>
      <c r="M144" s="34">
        <v>-208354000</v>
      </c>
      <c r="N144" s="34">
        <v>209187416</v>
      </c>
      <c r="O144" s="34"/>
      <c r="P144" s="34">
        <v>-209187416</v>
      </c>
    </row>
    <row r="145" spans="1:16" x14ac:dyDescent="0.2">
      <c r="A145" s="39" t="s">
        <v>290</v>
      </c>
      <c r="B145" s="40" t="s">
        <v>289</v>
      </c>
      <c r="C145" s="34">
        <v>153321829.87</v>
      </c>
      <c r="D145" s="34">
        <v>204214000</v>
      </c>
      <c r="E145" s="34">
        <v>205376000</v>
      </c>
      <c r="F145" s="34"/>
      <c r="G145" s="34">
        <v>-205376000</v>
      </c>
      <c r="H145" s="34">
        <v>207187000</v>
      </c>
      <c r="I145" s="34"/>
      <c r="J145" s="34">
        <v>-207187000</v>
      </c>
      <c r="K145" s="34">
        <v>208354000</v>
      </c>
      <c r="L145" s="34"/>
      <c r="M145" s="34">
        <v>-208354000</v>
      </c>
      <c r="N145" s="34">
        <v>209187416</v>
      </c>
      <c r="O145" s="34"/>
      <c r="P145" s="34">
        <v>-209187416</v>
      </c>
    </row>
    <row r="146" spans="1:16" x14ac:dyDescent="0.2">
      <c r="A146" s="37" t="s">
        <v>291</v>
      </c>
      <c r="B146" s="38" t="s">
        <v>292</v>
      </c>
      <c r="C146" s="34">
        <v>11392542133.258619</v>
      </c>
      <c r="D146" s="34">
        <v>619120548.85399997</v>
      </c>
      <c r="E146" s="34">
        <v>634334994.41999996</v>
      </c>
      <c r="F146" s="34"/>
      <c r="G146" s="34">
        <v>-634334994.41999996</v>
      </c>
      <c r="H146" s="34">
        <v>572506378.20000005</v>
      </c>
      <c r="I146" s="34"/>
      <c r="J146" s="34">
        <v>-572506378.20000005</v>
      </c>
      <c r="K146" s="34">
        <v>580708305.63999999</v>
      </c>
      <c r="L146" s="34"/>
      <c r="M146" s="34">
        <v>-580708305.63999999</v>
      </c>
      <c r="N146" s="34">
        <v>583031138.86256003</v>
      </c>
      <c r="O146" s="34"/>
      <c r="P146" s="34">
        <v>-583031138.86256003</v>
      </c>
    </row>
    <row r="147" spans="1:16" x14ac:dyDescent="0.2">
      <c r="A147" s="39" t="s">
        <v>293</v>
      </c>
      <c r="B147" s="40" t="s">
        <v>294</v>
      </c>
      <c r="C147" s="34">
        <v>11369646995.628031</v>
      </c>
      <c r="D147" s="34">
        <v>593309771.30599999</v>
      </c>
      <c r="E147" s="34">
        <v>608455885.34300005</v>
      </c>
      <c r="F147" s="34"/>
      <c r="G147" s="34">
        <v>-608455885.34300005</v>
      </c>
      <c r="H147" s="34">
        <v>546570694.33000004</v>
      </c>
      <c r="I147" s="34"/>
      <c r="J147" s="34">
        <v>-546570694.33000004</v>
      </c>
      <c r="K147" s="34">
        <v>554705757.80599999</v>
      </c>
      <c r="L147" s="34"/>
      <c r="M147" s="34">
        <v>-554705757.80599999</v>
      </c>
      <c r="N147" s="34">
        <v>556924580.83722401</v>
      </c>
      <c r="O147" s="34"/>
      <c r="P147" s="34">
        <v>-556924580.83722401</v>
      </c>
    </row>
    <row r="148" spans="1:16" x14ac:dyDescent="0.2">
      <c r="A148" s="39" t="s">
        <v>295</v>
      </c>
      <c r="B148" s="40" t="s">
        <v>296</v>
      </c>
      <c r="C148" s="34">
        <v>22895137.630587202</v>
      </c>
      <c r="D148" s="34">
        <v>25810777.548</v>
      </c>
      <c r="E148" s="34">
        <v>25879109.077</v>
      </c>
      <c r="F148" s="34"/>
      <c r="G148" s="34">
        <v>-25879109.077</v>
      </c>
      <c r="H148" s="34">
        <v>25935683.870000001</v>
      </c>
      <c r="I148" s="34"/>
      <c r="J148" s="34">
        <v>-25935683.870000001</v>
      </c>
      <c r="K148" s="34">
        <v>26002547.833999999</v>
      </c>
      <c r="L148" s="34"/>
      <c r="M148" s="34">
        <v>-26002547.833999999</v>
      </c>
      <c r="N148" s="34">
        <v>26106558.025336001</v>
      </c>
      <c r="O148" s="34"/>
      <c r="P148" s="34">
        <v>-26106558.025336001</v>
      </c>
    </row>
    <row r="149" spans="1:16" x14ac:dyDescent="0.2">
      <c r="A149" s="37" t="s">
        <v>297</v>
      </c>
      <c r="B149" s="38" t="s">
        <v>298</v>
      </c>
      <c r="C149" s="34">
        <v>44335098.808459997</v>
      </c>
      <c r="D149" s="34">
        <v>46958114.473999999</v>
      </c>
      <c r="E149" s="34">
        <v>43662461.247000001</v>
      </c>
      <c r="F149" s="34"/>
      <c r="G149" s="34">
        <v>-43662461.247000001</v>
      </c>
      <c r="H149" s="34">
        <v>40114634.299999997</v>
      </c>
      <c r="I149" s="34"/>
      <c r="J149" s="34">
        <v>-40114634.299999997</v>
      </c>
      <c r="K149" s="34">
        <v>38707234.259999998</v>
      </c>
      <c r="L149" s="34"/>
      <c r="M149" s="34">
        <v>-38707234.259999998</v>
      </c>
      <c r="N149" s="34">
        <v>38862063.197039999</v>
      </c>
      <c r="O149" s="34"/>
      <c r="P149" s="34">
        <v>-38862063.197039999</v>
      </c>
    </row>
    <row r="150" spans="1:16" x14ac:dyDescent="0.2">
      <c r="A150" s="39" t="s">
        <v>299</v>
      </c>
      <c r="B150" s="40" t="s">
        <v>300</v>
      </c>
      <c r="C150" s="34">
        <v>19614149.9010012</v>
      </c>
      <c r="D150" s="34">
        <v>19745204.202</v>
      </c>
      <c r="E150" s="34">
        <v>15841463.831</v>
      </c>
      <c r="F150" s="34"/>
      <c r="G150" s="34">
        <v>-15841463.831</v>
      </c>
      <c r="H150" s="34">
        <v>11817835.34</v>
      </c>
      <c r="I150" s="34"/>
      <c r="J150" s="34">
        <v>-11817835.34</v>
      </c>
      <c r="K150" s="34">
        <v>9861189.9879999999</v>
      </c>
      <c r="L150" s="34"/>
      <c r="M150" s="34">
        <v>-9861189.9879999999</v>
      </c>
      <c r="N150" s="34">
        <v>9900634.7479519993</v>
      </c>
      <c r="O150" s="34"/>
      <c r="P150" s="34">
        <v>-9900634.7479519993</v>
      </c>
    </row>
    <row r="151" spans="1:16" x14ac:dyDescent="0.2">
      <c r="A151" s="39" t="s">
        <v>301</v>
      </c>
      <c r="B151" s="40" t="s">
        <v>302</v>
      </c>
      <c r="C151" s="34">
        <v>24720948.907458801</v>
      </c>
      <c r="D151" s="34">
        <v>27212910.272</v>
      </c>
      <c r="E151" s="34">
        <v>27820997.416000001</v>
      </c>
      <c r="F151" s="34"/>
      <c r="G151" s="34">
        <v>-27820997.416000001</v>
      </c>
      <c r="H151" s="34">
        <v>28296798.960000001</v>
      </c>
      <c r="I151" s="34"/>
      <c r="J151" s="34">
        <v>-28296798.960000001</v>
      </c>
      <c r="K151" s="34">
        <v>28846044.272</v>
      </c>
      <c r="L151" s="34"/>
      <c r="M151" s="34">
        <v>-28846044.272</v>
      </c>
      <c r="N151" s="34">
        <v>28961428.449088</v>
      </c>
      <c r="O151" s="34"/>
      <c r="P151" s="34">
        <v>-28961428.449088</v>
      </c>
    </row>
    <row r="152" spans="1:16" x14ac:dyDescent="0.2">
      <c r="A152" s="37" t="s">
        <v>303</v>
      </c>
      <c r="B152" s="38" t="s">
        <v>304</v>
      </c>
      <c r="C152" s="34">
        <v>1683289552.5551839</v>
      </c>
      <c r="D152" s="34">
        <v>1737602331.184</v>
      </c>
      <c r="E152" s="34">
        <v>1732698688.411</v>
      </c>
      <c r="F152" s="34"/>
      <c r="G152" s="34">
        <v>-1732698688.411</v>
      </c>
      <c r="H152" s="34">
        <v>1725558622.8699999</v>
      </c>
      <c r="I152" s="34"/>
      <c r="J152" s="34">
        <v>-1725558622.8699999</v>
      </c>
      <c r="K152" s="34">
        <v>1760001627.776</v>
      </c>
      <c r="L152" s="34"/>
      <c r="M152" s="34">
        <v>-1760001627.776</v>
      </c>
      <c r="N152" s="34">
        <v>1767041634.2871001</v>
      </c>
      <c r="O152" s="34"/>
      <c r="P152" s="34">
        <v>-1767041634.2871001</v>
      </c>
    </row>
    <row r="153" spans="1:16" x14ac:dyDescent="0.2">
      <c r="A153" s="39" t="s">
        <v>305</v>
      </c>
      <c r="B153" s="40" t="s">
        <v>306</v>
      </c>
      <c r="C153" s="34">
        <v>1373375788.718888</v>
      </c>
      <c r="D153" s="34">
        <v>1427094288.388</v>
      </c>
      <c r="E153" s="34">
        <v>1425995948.3789999</v>
      </c>
      <c r="F153" s="34"/>
      <c r="G153" s="34">
        <v>-1425995948.3789999</v>
      </c>
      <c r="H153" s="34">
        <v>1393491790.22</v>
      </c>
      <c r="I153" s="34"/>
      <c r="J153" s="34">
        <v>-1393491790.22</v>
      </c>
      <c r="K153" s="34">
        <v>1432896710.832</v>
      </c>
      <c r="L153" s="34"/>
      <c r="M153" s="34">
        <v>-1432896710.832</v>
      </c>
      <c r="N153" s="34">
        <v>1438628297.6753299</v>
      </c>
      <c r="O153" s="34"/>
      <c r="P153" s="34">
        <v>-1438628297.6753299</v>
      </c>
    </row>
    <row r="154" spans="1:16" x14ac:dyDescent="0.2">
      <c r="A154" s="39" t="s">
        <v>307</v>
      </c>
      <c r="B154" s="40" t="s">
        <v>308</v>
      </c>
      <c r="C154" s="34">
        <v>309913763.83629602</v>
      </c>
      <c r="D154" s="34">
        <v>310508042.796</v>
      </c>
      <c r="E154" s="34">
        <v>306702740.03200001</v>
      </c>
      <c r="F154" s="34"/>
      <c r="G154" s="34">
        <v>-306702740.03200001</v>
      </c>
      <c r="H154" s="34">
        <v>332066832.64999998</v>
      </c>
      <c r="I154" s="34"/>
      <c r="J154" s="34">
        <v>-332066832.64999998</v>
      </c>
      <c r="K154" s="34">
        <v>327104916.94400001</v>
      </c>
      <c r="L154" s="34"/>
      <c r="M154" s="34">
        <v>-327104916.94400001</v>
      </c>
      <c r="N154" s="34">
        <v>328413336.61177599</v>
      </c>
      <c r="O154" s="34"/>
      <c r="P154" s="34">
        <v>-328413336.61177599</v>
      </c>
    </row>
    <row r="155" spans="1:16" x14ac:dyDescent="0.2">
      <c r="A155" s="37" t="s">
        <v>309</v>
      </c>
      <c r="B155" s="38" t="s">
        <v>310</v>
      </c>
      <c r="C155" s="34">
        <v>2265140606.54211</v>
      </c>
      <c r="D155" s="34">
        <v>2298513882.8779998</v>
      </c>
      <c r="E155" s="34">
        <v>100995488.90899999</v>
      </c>
      <c r="F155" s="34"/>
      <c r="G155" s="34">
        <v>-100995488.90899999</v>
      </c>
      <c r="H155" s="34">
        <v>96181397.25</v>
      </c>
      <c r="I155" s="34"/>
      <c r="J155" s="34">
        <v>-96181397.25</v>
      </c>
      <c r="K155" s="34">
        <v>73844924.236000001</v>
      </c>
      <c r="L155" s="34"/>
      <c r="M155" s="34">
        <v>-73844924.236000001</v>
      </c>
      <c r="N155" s="34">
        <v>74140303.932944</v>
      </c>
      <c r="O155" s="34"/>
      <c r="P155" s="34">
        <v>-74140303.932944</v>
      </c>
    </row>
    <row r="156" spans="1:16" x14ac:dyDescent="0.2">
      <c r="A156" s="39" t="s">
        <v>311</v>
      </c>
      <c r="B156" s="40" t="s">
        <v>312</v>
      </c>
      <c r="C156" s="34">
        <v>47891165.209790401</v>
      </c>
      <c r="D156" s="34">
        <v>76985451.75</v>
      </c>
      <c r="E156" s="34">
        <v>79572771.341999993</v>
      </c>
      <c r="F156" s="34"/>
      <c r="G156" s="34">
        <v>-79572771.341999993</v>
      </c>
      <c r="H156" s="34">
        <v>74575971.480000004</v>
      </c>
      <c r="I156" s="34"/>
      <c r="J156" s="34">
        <v>-74575971.480000004</v>
      </c>
      <c r="K156" s="34">
        <v>52139247.821999997</v>
      </c>
      <c r="L156" s="34"/>
      <c r="M156" s="34">
        <v>-52139247.821999997</v>
      </c>
      <c r="N156" s="34">
        <v>52347804.813288003</v>
      </c>
      <c r="O156" s="34"/>
      <c r="P156" s="34">
        <v>-52347804.813288003</v>
      </c>
    </row>
    <row r="157" spans="1:16" x14ac:dyDescent="0.2">
      <c r="A157" s="39" t="s">
        <v>313</v>
      </c>
      <c r="B157" s="40" t="s">
        <v>314</v>
      </c>
      <c r="C157" s="34">
        <v>1108699.3799999999</v>
      </c>
      <c r="D157" s="34">
        <v>2464900</v>
      </c>
      <c r="E157" s="34">
        <v>2485500</v>
      </c>
      <c r="F157" s="34"/>
      <c r="G157" s="34">
        <v>-2485500</v>
      </c>
      <c r="H157" s="34">
        <v>2505300</v>
      </c>
      <c r="I157" s="34"/>
      <c r="J157" s="34">
        <v>-2505300</v>
      </c>
      <c r="K157" s="34">
        <v>2530400</v>
      </c>
      <c r="L157" s="34"/>
      <c r="M157" s="34">
        <v>-2530400</v>
      </c>
      <c r="N157" s="34">
        <v>2540521.6</v>
      </c>
      <c r="O157" s="34"/>
      <c r="P157" s="34">
        <v>-2540521.6</v>
      </c>
    </row>
    <row r="158" spans="1:16" x14ac:dyDescent="0.2">
      <c r="A158" s="39" t="s">
        <v>315</v>
      </c>
      <c r="B158" s="40" t="s">
        <v>316</v>
      </c>
      <c r="C158" s="34">
        <v>2200732282.0999999</v>
      </c>
      <c r="D158" s="34">
        <v>2200282400</v>
      </c>
      <c r="E158" s="34">
        <v>285200</v>
      </c>
      <c r="F158" s="34"/>
      <c r="G158" s="34">
        <v>-285200</v>
      </c>
      <c r="H158" s="34">
        <v>288000</v>
      </c>
      <c r="I158" s="34"/>
      <c r="J158" s="34">
        <v>-288000</v>
      </c>
      <c r="K158" s="34">
        <v>290800</v>
      </c>
      <c r="L158" s="34"/>
      <c r="M158" s="34">
        <v>-290800</v>
      </c>
      <c r="N158" s="34">
        <v>291963.2</v>
      </c>
      <c r="O158" s="34"/>
      <c r="P158" s="34">
        <v>-291963.2</v>
      </c>
    </row>
    <row r="159" spans="1:16" x14ac:dyDescent="0.2">
      <c r="A159" s="39" t="s">
        <v>317</v>
      </c>
      <c r="B159" s="40" t="s">
        <v>318</v>
      </c>
      <c r="C159" s="34">
        <v>15408459.852320399</v>
      </c>
      <c r="D159" s="34">
        <v>18781131.127999999</v>
      </c>
      <c r="E159" s="34">
        <v>18652017.567000002</v>
      </c>
      <c r="F159" s="34"/>
      <c r="G159" s="34">
        <v>-18652017.567000002</v>
      </c>
      <c r="H159" s="34">
        <v>18812125.77</v>
      </c>
      <c r="I159" s="34"/>
      <c r="J159" s="34">
        <v>-18812125.77</v>
      </c>
      <c r="K159" s="34">
        <v>18884476.414000001</v>
      </c>
      <c r="L159" s="34"/>
      <c r="M159" s="34">
        <v>-18884476.414000001</v>
      </c>
      <c r="N159" s="34">
        <v>18960014.319656</v>
      </c>
      <c r="O159" s="34"/>
      <c r="P159" s="34">
        <v>-18960014.319656</v>
      </c>
    </row>
    <row r="160" spans="1:16" x14ac:dyDescent="0.2">
      <c r="A160" s="35" t="s">
        <v>319</v>
      </c>
      <c r="B160" s="36" t="s">
        <v>320</v>
      </c>
      <c r="C160" s="34">
        <v>10112336467.57513</v>
      </c>
      <c r="D160" s="34">
        <v>10878323048.9</v>
      </c>
      <c r="E160" s="34">
        <v>10245192288.280001</v>
      </c>
      <c r="F160" s="34"/>
      <c r="G160" s="34">
        <v>-10245192288.280001</v>
      </c>
      <c r="H160" s="34">
        <v>10291555394.59</v>
      </c>
      <c r="I160" s="34"/>
      <c r="J160" s="34">
        <v>-10291555394.59</v>
      </c>
      <c r="K160" s="34">
        <v>10486010847.48</v>
      </c>
      <c r="L160" s="34"/>
      <c r="M160" s="34">
        <v>-10486010847.48</v>
      </c>
      <c r="N160" s="34">
        <v>10527954890.8699</v>
      </c>
      <c r="O160" s="34"/>
      <c r="P160" s="34">
        <v>-10527954890.8699</v>
      </c>
    </row>
    <row r="161" spans="1:16" x14ac:dyDescent="0.2">
      <c r="A161" s="37" t="s">
        <v>321</v>
      </c>
      <c r="B161" s="38" t="s">
        <v>322</v>
      </c>
      <c r="C161" s="34">
        <v>3282203788.516808</v>
      </c>
      <c r="D161" s="34">
        <v>3525888161.3860002</v>
      </c>
      <c r="E161" s="34">
        <v>3520562465.7199998</v>
      </c>
      <c r="F161" s="34"/>
      <c r="G161" s="34">
        <v>-3520562465.7199998</v>
      </c>
      <c r="H161" s="34">
        <v>3457349731.8800001</v>
      </c>
      <c r="I161" s="34"/>
      <c r="J161" s="34">
        <v>-3457349731.8800001</v>
      </c>
      <c r="K161" s="34">
        <v>3527044345.2119999</v>
      </c>
      <c r="L161" s="34"/>
      <c r="M161" s="34">
        <v>-3527044345.2119999</v>
      </c>
      <c r="N161" s="34">
        <v>3541152522.5928502</v>
      </c>
      <c r="O161" s="34"/>
      <c r="P161" s="34">
        <v>-3541152522.5928502</v>
      </c>
    </row>
    <row r="162" spans="1:16" x14ac:dyDescent="0.2">
      <c r="A162" s="39" t="s">
        <v>323</v>
      </c>
      <c r="B162" s="40" t="s">
        <v>324</v>
      </c>
      <c r="C162" s="34">
        <v>2651606267.6124249</v>
      </c>
      <c r="D162" s="34">
        <v>2709635065.0879998</v>
      </c>
      <c r="E162" s="34">
        <v>2663423940.8179998</v>
      </c>
      <c r="F162" s="34"/>
      <c r="G162" s="34">
        <v>-2663423940.8179998</v>
      </c>
      <c r="H162" s="34">
        <v>2489439313.7199998</v>
      </c>
      <c r="I162" s="34"/>
      <c r="J162" s="34">
        <v>-2489439313.7199998</v>
      </c>
      <c r="K162" s="34">
        <v>2526344844.2319999</v>
      </c>
      <c r="L162" s="34"/>
      <c r="M162" s="34">
        <v>-2526344844.2319999</v>
      </c>
      <c r="N162" s="34">
        <v>2536450223.6089301</v>
      </c>
      <c r="O162" s="34"/>
      <c r="P162" s="34">
        <v>-2536450223.6089301</v>
      </c>
    </row>
    <row r="163" spans="1:16" x14ac:dyDescent="0.2">
      <c r="A163" s="39" t="s">
        <v>325</v>
      </c>
      <c r="B163" s="40" t="s">
        <v>326</v>
      </c>
      <c r="C163" s="34">
        <v>180319500</v>
      </c>
      <c r="D163" s="34">
        <v>180319500</v>
      </c>
      <c r="E163" s="34">
        <v>180319500</v>
      </c>
      <c r="F163" s="34"/>
      <c r="G163" s="34">
        <v>-180319500</v>
      </c>
      <c r="H163" s="34">
        <v>180319500</v>
      </c>
      <c r="I163" s="34"/>
      <c r="J163" s="34">
        <v>-180319500</v>
      </c>
      <c r="K163" s="34">
        <v>180319500</v>
      </c>
      <c r="L163" s="34"/>
      <c r="M163" s="34">
        <v>-180319500</v>
      </c>
      <c r="N163" s="34">
        <v>181040778</v>
      </c>
      <c r="O163" s="34"/>
      <c r="P163" s="34">
        <v>-181040778</v>
      </c>
    </row>
    <row r="164" spans="1:16" x14ac:dyDescent="0.2">
      <c r="A164" s="39" t="s">
        <v>327</v>
      </c>
      <c r="B164" s="40" t="s">
        <v>328</v>
      </c>
      <c r="C164" s="34">
        <v>142990601.90438339</v>
      </c>
      <c r="D164" s="34">
        <v>291390596.29799998</v>
      </c>
      <c r="E164" s="34">
        <v>334976024.90200001</v>
      </c>
      <c r="F164" s="34"/>
      <c r="G164" s="34">
        <v>-334976024.90200001</v>
      </c>
      <c r="H164" s="34">
        <v>449797918.16000003</v>
      </c>
      <c r="I164" s="34"/>
      <c r="J164" s="34">
        <v>-449797918.16000003</v>
      </c>
      <c r="K164" s="34">
        <v>469762000.98000008</v>
      </c>
      <c r="L164" s="34"/>
      <c r="M164" s="34">
        <v>-469762000.98000008</v>
      </c>
      <c r="N164" s="34">
        <v>471641048.98391998</v>
      </c>
      <c r="O164" s="34"/>
      <c r="P164" s="34">
        <v>-471641048.98391998</v>
      </c>
    </row>
    <row r="165" spans="1:16" x14ac:dyDescent="0.2">
      <c r="A165" s="39" t="s">
        <v>329</v>
      </c>
      <c r="B165" s="40" t="s">
        <v>330</v>
      </c>
      <c r="C165" s="34">
        <v>307287419</v>
      </c>
      <c r="D165" s="34">
        <v>344543000</v>
      </c>
      <c r="E165" s="34">
        <v>341843000</v>
      </c>
      <c r="F165" s="34"/>
      <c r="G165" s="34">
        <v>-341843000</v>
      </c>
      <c r="H165" s="34">
        <v>337793000</v>
      </c>
      <c r="I165" s="34"/>
      <c r="J165" s="34">
        <v>-337793000</v>
      </c>
      <c r="K165" s="34">
        <v>350618000</v>
      </c>
      <c r="L165" s="34"/>
      <c r="M165" s="34">
        <v>-350618000</v>
      </c>
      <c r="N165" s="34">
        <v>352020472</v>
      </c>
      <c r="O165" s="34"/>
      <c r="P165" s="34">
        <v>-352020472</v>
      </c>
    </row>
    <row r="166" spans="1:16" x14ac:dyDescent="0.2">
      <c r="A166" s="37" t="s">
        <v>331</v>
      </c>
      <c r="B166" s="38" t="s">
        <v>332</v>
      </c>
      <c r="C166" s="34">
        <v>6532113001.495018</v>
      </c>
      <c r="D166" s="34">
        <v>6908642097.1520004</v>
      </c>
      <c r="E166" s="34">
        <v>6527866783.3339996</v>
      </c>
      <c r="F166" s="34"/>
      <c r="G166" s="34">
        <v>-6527866783.3339996</v>
      </c>
      <c r="H166" s="34">
        <v>6637079774.8900003</v>
      </c>
      <c r="I166" s="34"/>
      <c r="J166" s="34">
        <v>-6637079774.8900003</v>
      </c>
      <c r="K166" s="34">
        <v>6761273201.8299999</v>
      </c>
      <c r="L166" s="34"/>
      <c r="M166" s="34">
        <v>-6761273201.8299999</v>
      </c>
      <c r="N166" s="34">
        <v>6788318294.6373196</v>
      </c>
      <c r="O166" s="34"/>
      <c r="P166" s="34">
        <v>-6788318294.6373196</v>
      </c>
    </row>
    <row r="167" spans="1:16" x14ac:dyDescent="0.2">
      <c r="A167" s="39" t="s">
        <v>333</v>
      </c>
      <c r="B167" s="40" t="s">
        <v>334</v>
      </c>
      <c r="C167" s="34">
        <v>5366848670.1493502</v>
      </c>
      <c r="D167" s="34">
        <v>5109149926.1040001</v>
      </c>
      <c r="E167" s="34">
        <v>5231761776.573</v>
      </c>
      <c r="F167" s="34"/>
      <c r="G167" s="34">
        <v>-5231761776.573</v>
      </c>
      <c r="H167" s="34">
        <v>5334162608.9799995</v>
      </c>
      <c r="I167" s="34"/>
      <c r="J167" s="34">
        <v>-5334162608.9799995</v>
      </c>
      <c r="K167" s="34">
        <v>5484895549.0679998</v>
      </c>
      <c r="L167" s="34"/>
      <c r="M167" s="34">
        <v>-5484895549.0679998</v>
      </c>
      <c r="N167" s="34">
        <v>5506835131.2642698</v>
      </c>
      <c r="O167" s="34"/>
      <c r="P167" s="34">
        <v>-5506835131.2642698</v>
      </c>
    </row>
    <row r="168" spans="1:16" x14ac:dyDescent="0.2">
      <c r="A168" s="39" t="s">
        <v>335</v>
      </c>
      <c r="B168" s="40" t="s">
        <v>336</v>
      </c>
      <c r="C168" s="34">
        <v>991483710.62030053</v>
      </c>
      <c r="D168" s="34">
        <v>1495509866.1860001</v>
      </c>
      <c r="E168" s="34">
        <v>1072547989.9829999</v>
      </c>
      <c r="F168" s="34"/>
      <c r="G168" s="34">
        <v>-1072547989.9829999</v>
      </c>
      <c r="H168" s="34">
        <v>1095788254.73</v>
      </c>
      <c r="I168" s="34"/>
      <c r="J168" s="34">
        <v>-1095788254.73</v>
      </c>
      <c r="K168" s="34">
        <v>1117690450.6860001</v>
      </c>
      <c r="L168" s="34"/>
      <c r="M168" s="34">
        <v>-1117690450.6860001</v>
      </c>
      <c r="N168" s="34">
        <v>1122161212.48874</v>
      </c>
      <c r="O168" s="34"/>
      <c r="P168" s="34">
        <v>-1122161212.48874</v>
      </c>
    </row>
    <row r="169" spans="1:16" x14ac:dyDescent="0.2">
      <c r="A169" s="39" t="s">
        <v>337</v>
      </c>
      <c r="B169" s="40" t="s">
        <v>338</v>
      </c>
      <c r="C169" s="34">
        <v>155441866.04548001</v>
      </c>
      <c r="D169" s="34">
        <v>270260490.486</v>
      </c>
      <c r="E169" s="34">
        <v>193773410.84999999</v>
      </c>
      <c r="F169" s="34"/>
      <c r="G169" s="34">
        <v>-193773410.84999999</v>
      </c>
      <c r="H169" s="34">
        <v>180317833.5</v>
      </c>
      <c r="I169" s="34"/>
      <c r="J169" s="34">
        <v>-180317833.5</v>
      </c>
      <c r="K169" s="34">
        <v>140668195.69999999</v>
      </c>
      <c r="L169" s="34"/>
      <c r="M169" s="34">
        <v>-140668195.69999999</v>
      </c>
      <c r="N169" s="34">
        <v>141230868.48280001</v>
      </c>
      <c r="O169" s="34"/>
      <c r="P169" s="34">
        <v>-141230868.48280001</v>
      </c>
    </row>
    <row r="170" spans="1:16" x14ac:dyDescent="0.2">
      <c r="A170" s="39" t="s">
        <v>339</v>
      </c>
      <c r="B170" s="40" t="s">
        <v>340</v>
      </c>
      <c r="C170" s="34">
        <v>17278411.659887601</v>
      </c>
      <c r="D170" s="34">
        <v>32640814.375999998</v>
      </c>
      <c r="E170" s="34">
        <v>28703605.927999999</v>
      </c>
      <c r="F170" s="34"/>
      <c r="G170" s="34">
        <v>-28703605.927999999</v>
      </c>
      <c r="H170" s="34">
        <v>25732177.68</v>
      </c>
      <c r="I170" s="34"/>
      <c r="J170" s="34">
        <v>-25732177.68</v>
      </c>
      <c r="K170" s="34">
        <v>16929306.375999998</v>
      </c>
      <c r="L170" s="34"/>
      <c r="M170" s="34">
        <v>-16929306.375999998</v>
      </c>
      <c r="N170" s="34">
        <v>16997023.601504002</v>
      </c>
      <c r="O170" s="34"/>
      <c r="P170" s="34">
        <v>-16997023.601504002</v>
      </c>
    </row>
    <row r="171" spans="1:16" x14ac:dyDescent="0.2">
      <c r="A171" s="39" t="s">
        <v>341</v>
      </c>
      <c r="B171" s="40" t="s">
        <v>342</v>
      </c>
      <c r="C171" s="34">
        <v>1060343.02</v>
      </c>
      <c r="D171" s="34">
        <v>1081000</v>
      </c>
      <c r="E171" s="34">
        <v>1080000</v>
      </c>
      <c r="F171" s="34"/>
      <c r="G171" s="34">
        <v>-1080000</v>
      </c>
      <c r="H171" s="34">
        <v>1078900</v>
      </c>
      <c r="I171" s="34"/>
      <c r="J171" s="34">
        <v>-1078900</v>
      </c>
      <c r="K171" s="34">
        <v>1089700</v>
      </c>
      <c r="L171" s="34"/>
      <c r="M171" s="34">
        <v>-1089700</v>
      </c>
      <c r="N171" s="34">
        <v>1094058.8</v>
      </c>
      <c r="O171" s="34"/>
      <c r="P171" s="34">
        <v>-1094058.8</v>
      </c>
    </row>
    <row r="172" spans="1:16" x14ac:dyDescent="0.2">
      <c r="A172" s="37" t="s">
        <v>343</v>
      </c>
      <c r="B172" s="38" t="s">
        <v>344</v>
      </c>
      <c r="C172" s="34">
        <v>298019677.56330198</v>
      </c>
      <c r="D172" s="34">
        <v>443792790.36199999</v>
      </c>
      <c r="E172" s="34">
        <v>196763039.22600001</v>
      </c>
      <c r="F172" s="34"/>
      <c r="G172" s="34">
        <v>-196763039.22600001</v>
      </c>
      <c r="H172" s="34">
        <v>197125887.81999999</v>
      </c>
      <c r="I172" s="34"/>
      <c r="J172" s="34">
        <v>-197125887.81999999</v>
      </c>
      <c r="K172" s="34">
        <v>197693300.43799999</v>
      </c>
      <c r="L172" s="34"/>
      <c r="M172" s="34">
        <v>-197693300.43799999</v>
      </c>
      <c r="N172" s="34">
        <v>198484073.639752</v>
      </c>
      <c r="O172" s="34"/>
      <c r="P172" s="34">
        <v>-198484073.639752</v>
      </c>
    </row>
    <row r="173" spans="1:16" x14ac:dyDescent="0.2">
      <c r="A173" s="39" t="s">
        <v>345</v>
      </c>
      <c r="B173" s="40" t="s">
        <v>346</v>
      </c>
      <c r="C173" s="34">
        <v>20212634.836664401</v>
      </c>
      <c r="D173" s="34">
        <v>23770309.804000001</v>
      </c>
      <c r="E173" s="34">
        <v>28491307.645</v>
      </c>
      <c r="F173" s="34"/>
      <c r="G173" s="34">
        <v>-28491307.645</v>
      </c>
      <c r="H173" s="34">
        <v>28727025.41</v>
      </c>
      <c r="I173" s="34"/>
      <c r="J173" s="34">
        <v>-28727025.41</v>
      </c>
      <c r="K173" s="34">
        <v>29027110.662</v>
      </c>
      <c r="L173" s="34"/>
      <c r="M173" s="34">
        <v>-29027110.662</v>
      </c>
      <c r="N173" s="34">
        <v>29143219.104648001</v>
      </c>
      <c r="O173" s="34"/>
      <c r="P173" s="34">
        <v>-29143219.104648001</v>
      </c>
    </row>
    <row r="174" spans="1:16" x14ac:dyDescent="0.2">
      <c r="A174" s="39" t="s">
        <v>347</v>
      </c>
      <c r="B174" s="40" t="s">
        <v>348</v>
      </c>
      <c r="C174" s="34">
        <v>277807042.7266376</v>
      </c>
      <c r="D174" s="34">
        <v>420022480.55800003</v>
      </c>
      <c r="E174" s="34">
        <v>168271731.581</v>
      </c>
      <c r="F174" s="34"/>
      <c r="G174" s="34">
        <v>-168271731.581</v>
      </c>
      <c r="H174" s="34">
        <v>168398862.41</v>
      </c>
      <c r="I174" s="34"/>
      <c r="J174" s="34">
        <v>-168398862.41</v>
      </c>
      <c r="K174" s="34">
        <v>168666189.77599999</v>
      </c>
      <c r="L174" s="34"/>
      <c r="M174" s="34">
        <v>-168666189.77599999</v>
      </c>
      <c r="N174" s="34">
        <v>169340854.53510401</v>
      </c>
      <c r="O174" s="34"/>
      <c r="P174" s="34">
        <v>-169340854.53510401</v>
      </c>
    </row>
    <row r="175" spans="1:16" x14ac:dyDescent="0.2">
      <c r="A175" s="35" t="s">
        <v>349</v>
      </c>
      <c r="B175" s="36" t="s">
        <v>350</v>
      </c>
      <c r="C175" s="34">
        <v>1543028261.322763</v>
      </c>
      <c r="D175" s="34">
        <v>1663856960.296</v>
      </c>
      <c r="E175" s="34">
        <v>1671308594.8670001</v>
      </c>
      <c r="F175" s="34"/>
      <c r="G175" s="34">
        <v>-1671308594.8670001</v>
      </c>
      <c r="H175" s="34">
        <v>1677767109.26</v>
      </c>
      <c r="I175" s="34"/>
      <c r="J175" s="34">
        <v>-1677767109.26</v>
      </c>
      <c r="K175" s="34">
        <v>1689129453.7320001</v>
      </c>
      <c r="L175" s="34"/>
      <c r="M175" s="34">
        <v>-1689129453.7320001</v>
      </c>
      <c r="N175" s="34">
        <v>1695885971.5469301</v>
      </c>
      <c r="O175" s="34"/>
      <c r="P175" s="34">
        <v>-1695885971.5469301</v>
      </c>
    </row>
    <row r="176" spans="1:16" x14ac:dyDescent="0.2">
      <c r="A176" s="37" t="s">
        <v>351</v>
      </c>
      <c r="B176" s="38" t="s">
        <v>352</v>
      </c>
      <c r="C176" s="34">
        <v>1082011334.7525909</v>
      </c>
      <c r="D176" s="34">
        <v>1168371723.4319999</v>
      </c>
      <c r="E176" s="34">
        <v>1173284887.7260001</v>
      </c>
      <c r="F176" s="34"/>
      <c r="G176" s="34">
        <v>-1173284887.7260001</v>
      </c>
      <c r="H176" s="34">
        <v>1177871331.9000001</v>
      </c>
      <c r="I176" s="34"/>
      <c r="J176" s="34">
        <v>-1177871331.9000001</v>
      </c>
      <c r="K176" s="34">
        <v>1166537639.5799999</v>
      </c>
      <c r="L176" s="34"/>
      <c r="M176" s="34">
        <v>-1166537639.5799999</v>
      </c>
      <c r="N176" s="34">
        <v>1171203790.13832</v>
      </c>
      <c r="O176" s="34"/>
      <c r="P176" s="34">
        <v>-1171203790.13832</v>
      </c>
    </row>
    <row r="177" spans="1:16" x14ac:dyDescent="0.2">
      <c r="A177" s="39" t="s">
        <v>353</v>
      </c>
      <c r="B177" s="40" t="s">
        <v>354</v>
      </c>
      <c r="C177" s="34">
        <v>18797570.329999998</v>
      </c>
      <c r="D177" s="34">
        <v>41000000</v>
      </c>
      <c r="E177" s="34">
        <v>59500000</v>
      </c>
      <c r="F177" s="34"/>
      <c r="G177" s="34">
        <v>-59500000</v>
      </c>
      <c r="H177" s="34">
        <v>59500000</v>
      </c>
      <c r="I177" s="34"/>
      <c r="J177" s="34">
        <v>-59500000</v>
      </c>
      <c r="K177" s="34">
        <v>59500000</v>
      </c>
      <c r="L177" s="34"/>
      <c r="M177" s="34">
        <v>-59500000</v>
      </c>
      <c r="N177" s="34">
        <v>59738000</v>
      </c>
      <c r="O177" s="34"/>
      <c r="P177" s="34">
        <v>-59738000</v>
      </c>
    </row>
    <row r="178" spans="1:16" x14ac:dyDescent="0.2">
      <c r="A178" s="39" t="s">
        <v>355</v>
      </c>
      <c r="B178" s="40" t="s">
        <v>356</v>
      </c>
      <c r="C178" s="34">
        <v>12284740</v>
      </c>
      <c r="D178" s="34">
        <v>67800000</v>
      </c>
      <c r="E178" s="34">
        <v>68000000</v>
      </c>
      <c r="F178" s="34"/>
      <c r="G178" s="34">
        <v>-68000000</v>
      </c>
      <c r="H178" s="34">
        <v>84000000</v>
      </c>
      <c r="I178" s="34"/>
      <c r="J178" s="34">
        <v>-84000000</v>
      </c>
      <c r="K178" s="34">
        <v>84000000</v>
      </c>
      <c r="L178" s="34"/>
      <c r="M178" s="34">
        <v>-84000000</v>
      </c>
      <c r="N178" s="34">
        <v>84336000</v>
      </c>
      <c r="O178" s="34"/>
      <c r="P178" s="34">
        <v>-84336000</v>
      </c>
    </row>
    <row r="179" spans="1:16" x14ac:dyDescent="0.2">
      <c r="A179" s="39" t="s">
        <v>357</v>
      </c>
      <c r="B179" s="40" t="s">
        <v>358</v>
      </c>
      <c r="C179" s="34">
        <v>859393992.29999995</v>
      </c>
      <c r="D179" s="34">
        <v>863546000</v>
      </c>
      <c r="E179" s="34">
        <v>838334000</v>
      </c>
      <c r="F179" s="34"/>
      <c r="G179" s="34">
        <v>-838334000</v>
      </c>
      <c r="H179" s="34">
        <v>825000000</v>
      </c>
      <c r="I179" s="34"/>
      <c r="J179" s="34">
        <v>-825000000</v>
      </c>
      <c r="K179" s="34">
        <v>811666000</v>
      </c>
      <c r="L179" s="34"/>
      <c r="M179" s="34">
        <v>-811666000</v>
      </c>
      <c r="N179" s="34">
        <v>814912664</v>
      </c>
      <c r="O179" s="34"/>
      <c r="P179" s="34">
        <v>-814912664</v>
      </c>
    </row>
    <row r="180" spans="1:16" x14ac:dyDescent="0.2">
      <c r="A180" s="39" t="s">
        <v>359</v>
      </c>
      <c r="B180" s="40" t="s">
        <v>360</v>
      </c>
      <c r="C180" s="34">
        <v>9000000</v>
      </c>
      <c r="D180" s="34">
        <v>9000000</v>
      </c>
      <c r="E180" s="34">
        <v>9000000</v>
      </c>
      <c r="F180" s="34"/>
      <c r="G180" s="34">
        <v>-9000000</v>
      </c>
      <c r="H180" s="34">
        <v>9000000</v>
      </c>
      <c r="I180" s="34"/>
      <c r="J180" s="34">
        <v>-9000000</v>
      </c>
      <c r="K180" s="34">
        <v>9000000</v>
      </c>
      <c r="L180" s="34"/>
      <c r="M180" s="34">
        <v>-9000000</v>
      </c>
      <c r="N180" s="34">
        <v>9036000</v>
      </c>
      <c r="O180" s="34"/>
      <c r="P180" s="34">
        <v>-9036000</v>
      </c>
    </row>
    <row r="181" spans="1:16" x14ac:dyDescent="0.2">
      <c r="A181" s="39" t="s">
        <v>361</v>
      </c>
      <c r="B181" s="40" t="s">
        <v>362</v>
      </c>
      <c r="C181" s="34">
        <v>182535032.12259081</v>
      </c>
      <c r="D181" s="34">
        <v>187025723.43200001</v>
      </c>
      <c r="E181" s="34">
        <v>198450887.72600001</v>
      </c>
      <c r="F181" s="34"/>
      <c r="G181" s="34">
        <v>-198450887.72600001</v>
      </c>
      <c r="H181" s="34">
        <v>200371331.90000001</v>
      </c>
      <c r="I181" s="34"/>
      <c r="J181" s="34">
        <v>-200371331.90000001</v>
      </c>
      <c r="K181" s="34">
        <v>202371639.58000001</v>
      </c>
      <c r="L181" s="34"/>
      <c r="M181" s="34">
        <v>-202371639.58000001</v>
      </c>
      <c r="N181" s="34">
        <v>203181126.13832</v>
      </c>
      <c r="O181" s="34"/>
      <c r="P181" s="34">
        <v>-203181126.13832</v>
      </c>
    </row>
    <row r="182" spans="1:16" x14ac:dyDescent="0.2">
      <c r="A182" s="37" t="s">
        <v>363</v>
      </c>
      <c r="B182" s="38" t="s">
        <v>364</v>
      </c>
      <c r="C182" s="34">
        <v>265951856.0095</v>
      </c>
      <c r="D182" s="34">
        <v>275613220</v>
      </c>
      <c r="E182" s="34">
        <v>278470105</v>
      </c>
      <c r="F182" s="34"/>
      <c r="G182" s="34">
        <v>-278470105</v>
      </c>
      <c r="H182" s="34">
        <v>280708225</v>
      </c>
      <c r="I182" s="34"/>
      <c r="J182" s="34">
        <v>-280708225</v>
      </c>
      <c r="K182" s="34">
        <v>301513085</v>
      </c>
      <c r="L182" s="34"/>
      <c r="M182" s="34">
        <v>-301513085</v>
      </c>
      <c r="N182" s="34">
        <v>302719137.33999997</v>
      </c>
      <c r="O182" s="34"/>
      <c r="P182" s="34">
        <v>-302719137.33999997</v>
      </c>
    </row>
    <row r="183" spans="1:16" x14ac:dyDescent="0.2">
      <c r="A183" s="39" t="s">
        <v>365</v>
      </c>
      <c r="B183" s="40" t="s">
        <v>366</v>
      </c>
      <c r="C183" s="34">
        <v>128203356.61</v>
      </c>
      <c r="D183" s="34">
        <v>134053200</v>
      </c>
      <c r="E183" s="34">
        <v>136073600</v>
      </c>
      <c r="F183" s="34"/>
      <c r="G183" s="34">
        <v>-136073600</v>
      </c>
      <c r="H183" s="34">
        <v>137156700</v>
      </c>
      <c r="I183" s="34"/>
      <c r="J183" s="34">
        <v>-137156700</v>
      </c>
      <c r="K183" s="34">
        <v>156499200</v>
      </c>
      <c r="L183" s="34"/>
      <c r="M183" s="34">
        <v>-156499200</v>
      </c>
      <c r="N183" s="34">
        <v>157125196.80000001</v>
      </c>
      <c r="O183" s="34"/>
      <c r="P183" s="34">
        <v>-157125196.80000001</v>
      </c>
    </row>
    <row r="184" spans="1:16" x14ac:dyDescent="0.2">
      <c r="A184" s="39" t="s">
        <v>367</v>
      </c>
      <c r="B184" s="40" t="s">
        <v>368</v>
      </c>
      <c r="C184" s="34">
        <v>118991366.42900002</v>
      </c>
      <c r="D184" s="34">
        <v>121679440</v>
      </c>
      <c r="E184" s="34">
        <v>122417710</v>
      </c>
      <c r="F184" s="34"/>
      <c r="G184" s="34">
        <v>-122417710</v>
      </c>
      <c r="H184" s="34">
        <v>123413650</v>
      </c>
      <c r="I184" s="34"/>
      <c r="J184" s="34">
        <v>-123413650</v>
      </c>
      <c r="K184" s="34">
        <v>124674670</v>
      </c>
      <c r="L184" s="34"/>
      <c r="M184" s="34">
        <v>-124674670</v>
      </c>
      <c r="N184" s="34">
        <v>125173368.68000001</v>
      </c>
      <c r="O184" s="34"/>
      <c r="P184" s="34">
        <v>-125173368.68000001</v>
      </c>
    </row>
    <row r="185" spans="1:16" x14ac:dyDescent="0.2">
      <c r="A185" s="39" t="s">
        <v>369</v>
      </c>
      <c r="B185" s="40" t="s">
        <v>370</v>
      </c>
      <c r="C185" s="34">
        <v>18757132.9705</v>
      </c>
      <c r="D185" s="34">
        <v>19880580</v>
      </c>
      <c r="E185" s="34">
        <v>19978795</v>
      </c>
      <c r="F185" s="34"/>
      <c r="G185" s="34">
        <v>-19978795</v>
      </c>
      <c r="H185" s="34">
        <v>20137875</v>
      </c>
      <c r="I185" s="34"/>
      <c r="J185" s="34">
        <v>-20137875</v>
      </c>
      <c r="K185" s="34">
        <v>20339215</v>
      </c>
      <c r="L185" s="34"/>
      <c r="M185" s="34">
        <v>-20339215</v>
      </c>
      <c r="N185" s="34">
        <v>20420571.859999999</v>
      </c>
      <c r="O185" s="34"/>
      <c r="P185" s="34">
        <v>-20420571.859999999</v>
      </c>
    </row>
    <row r="186" spans="1:16" x14ac:dyDescent="0.2">
      <c r="A186" s="37" t="s">
        <v>371</v>
      </c>
      <c r="B186" s="38" t="s">
        <v>372</v>
      </c>
      <c r="C186" s="34">
        <v>175866749.71103841</v>
      </c>
      <c r="D186" s="34">
        <v>199073494.35600001</v>
      </c>
      <c r="E186" s="34">
        <v>199476507.68399999</v>
      </c>
      <c r="F186" s="34"/>
      <c r="G186" s="34">
        <v>-199476507.68399999</v>
      </c>
      <c r="H186" s="34">
        <v>200542717.03999999</v>
      </c>
      <c r="I186" s="34"/>
      <c r="J186" s="34">
        <v>-200542717.03999999</v>
      </c>
      <c r="K186" s="34">
        <v>202152054.928</v>
      </c>
      <c r="L186" s="34"/>
      <c r="M186" s="34">
        <v>-202152054.928</v>
      </c>
      <c r="N186" s="34">
        <v>202960663.14771199</v>
      </c>
      <c r="O186" s="34"/>
      <c r="P186" s="34">
        <v>-202960663.14771199</v>
      </c>
    </row>
    <row r="187" spans="1:16" x14ac:dyDescent="0.2">
      <c r="A187" s="39" t="s">
        <v>373</v>
      </c>
      <c r="B187" s="40" t="s">
        <v>372</v>
      </c>
      <c r="C187" s="34">
        <v>168913254.17103839</v>
      </c>
      <c r="D187" s="34">
        <v>191982294.35600001</v>
      </c>
      <c r="E187" s="34">
        <v>192343307.68399999</v>
      </c>
      <c r="F187" s="34"/>
      <c r="G187" s="34">
        <v>-192343307.68399999</v>
      </c>
      <c r="H187" s="34">
        <v>193352617.03999999</v>
      </c>
      <c r="I187" s="34"/>
      <c r="J187" s="34">
        <v>-193352617.03999999</v>
      </c>
      <c r="K187" s="34">
        <v>194890054.928</v>
      </c>
      <c r="L187" s="34"/>
      <c r="M187" s="34">
        <v>-194890054.928</v>
      </c>
      <c r="N187" s="34">
        <v>195669615.14771199</v>
      </c>
      <c r="O187" s="34"/>
      <c r="P187" s="34">
        <v>-195669615.14771199</v>
      </c>
    </row>
    <row r="188" spans="1:16" x14ac:dyDescent="0.2">
      <c r="A188" s="39" t="s">
        <v>374</v>
      </c>
      <c r="B188" s="40" t="s">
        <v>375</v>
      </c>
      <c r="C188" s="34">
        <v>6953495.54</v>
      </c>
      <c r="D188" s="34">
        <v>7091200</v>
      </c>
      <c r="E188" s="34">
        <v>7133200</v>
      </c>
      <c r="F188" s="34"/>
      <c r="G188" s="34">
        <v>-7133200</v>
      </c>
      <c r="H188" s="34">
        <v>7190100</v>
      </c>
      <c r="I188" s="34"/>
      <c r="J188" s="34">
        <v>-7190100</v>
      </c>
      <c r="K188" s="34">
        <v>7262000</v>
      </c>
      <c r="L188" s="34"/>
      <c r="M188" s="34">
        <v>-7262000</v>
      </c>
      <c r="N188" s="34">
        <v>7291048</v>
      </c>
      <c r="O188" s="34"/>
      <c r="P188" s="34">
        <v>-7291048</v>
      </c>
    </row>
    <row r="189" spans="1:16" x14ac:dyDescent="0.2">
      <c r="A189" s="37" t="s">
        <v>376</v>
      </c>
      <c r="B189" s="38" t="s">
        <v>377</v>
      </c>
      <c r="C189" s="34">
        <v>19198320.849633198</v>
      </c>
      <c r="D189" s="34">
        <v>20798522.508000001</v>
      </c>
      <c r="E189" s="34">
        <v>20077094.456999999</v>
      </c>
      <c r="F189" s="34"/>
      <c r="G189" s="34">
        <v>-20077094.456999999</v>
      </c>
      <c r="H189" s="34">
        <v>18644835.32</v>
      </c>
      <c r="I189" s="34"/>
      <c r="J189" s="34">
        <v>-18644835.32</v>
      </c>
      <c r="K189" s="34">
        <v>18926674.223999999</v>
      </c>
      <c r="L189" s="34"/>
      <c r="M189" s="34">
        <v>-18926674.223999999</v>
      </c>
      <c r="N189" s="34">
        <v>19002380.920896001</v>
      </c>
      <c r="O189" s="34"/>
      <c r="P189" s="34">
        <v>-19002380.920896001</v>
      </c>
    </row>
    <row r="190" spans="1:16" x14ac:dyDescent="0.2">
      <c r="A190" s="39" t="s">
        <v>378</v>
      </c>
      <c r="B190" s="40" t="s">
        <v>377</v>
      </c>
      <c r="C190" s="34">
        <v>19198320.849633198</v>
      </c>
      <c r="D190" s="34">
        <v>20798522.508000001</v>
      </c>
      <c r="E190" s="34">
        <v>20077094.456999999</v>
      </c>
      <c r="F190" s="34"/>
      <c r="G190" s="34">
        <v>-20077094.456999999</v>
      </c>
      <c r="H190" s="34">
        <v>18644835.32</v>
      </c>
      <c r="I190" s="34"/>
      <c r="J190" s="34">
        <v>-18644835.32</v>
      </c>
      <c r="K190" s="34">
        <v>18926674.223999999</v>
      </c>
      <c r="L190" s="34"/>
      <c r="M190" s="34">
        <v>-18926674.223999999</v>
      </c>
      <c r="N190" s="34">
        <v>19002380.920896001</v>
      </c>
      <c r="O190" s="34"/>
      <c r="P190" s="34">
        <v>-19002380.920896001</v>
      </c>
    </row>
    <row r="191" spans="1:16" x14ac:dyDescent="0.2">
      <c r="A191" s="35" t="s">
        <v>379</v>
      </c>
      <c r="B191" s="36" t="s">
        <v>380</v>
      </c>
      <c r="C191" s="34">
        <v>3661531186.0724139</v>
      </c>
      <c r="D191" s="34">
        <v>3668218451.448</v>
      </c>
      <c r="E191" s="34">
        <v>3623490612.7820001</v>
      </c>
      <c r="F191" s="34"/>
      <c r="G191" s="34">
        <v>-3623490612.7820001</v>
      </c>
      <c r="H191" s="34">
        <v>3616572993.4200001</v>
      </c>
      <c r="I191" s="34"/>
      <c r="J191" s="34">
        <v>-3616572993.4200001</v>
      </c>
      <c r="K191" s="34">
        <v>3616456521.5879998</v>
      </c>
      <c r="L191" s="34"/>
      <c r="M191" s="34">
        <v>-3616456521.5879998</v>
      </c>
      <c r="N191" s="34">
        <v>3630922347.6743498</v>
      </c>
      <c r="O191" s="34"/>
      <c r="P191" s="34">
        <v>-3630922347.6743498</v>
      </c>
    </row>
    <row r="192" spans="1:16" x14ac:dyDescent="0.2">
      <c r="A192" s="37" t="s">
        <v>381</v>
      </c>
      <c r="B192" s="38" t="s">
        <v>380</v>
      </c>
      <c r="C192" s="47">
        <v>3661531186.0724139</v>
      </c>
      <c r="D192" s="34">
        <v>3668218451.448</v>
      </c>
      <c r="E192" s="34">
        <v>3623490612.7820001</v>
      </c>
      <c r="F192" s="34"/>
      <c r="G192" s="34">
        <v>-3623490612.7820001</v>
      </c>
      <c r="H192" s="34">
        <v>3616572993.4200001</v>
      </c>
      <c r="I192" s="34"/>
      <c r="J192" s="34">
        <v>-3616572993.4200001</v>
      </c>
      <c r="K192" s="34">
        <v>3616456521.5879998</v>
      </c>
      <c r="L192" s="34"/>
      <c r="M192" s="34">
        <v>-3616456521.5879998</v>
      </c>
      <c r="N192" s="34">
        <v>3630922347.6743498</v>
      </c>
      <c r="O192" s="34"/>
      <c r="P192" s="34">
        <v>-3630922347.6743498</v>
      </c>
    </row>
    <row r="193" spans="1:16" x14ac:dyDescent="0.2">
      <c r="A193" s="41" t="s">
        <v>382</v>
      </c>
      <c r="B193" s="40" t="s">
        <v>18</v>
      </c>
      <c r="C193" s="47">
        <v>55770526.247459598</v>
      </c>
      <c r="D193" s="34">
        <v>59322590.93</v>
      </c>
      <c r="E193" s="34">
        <v>55432256.480999999</v>
      </c>
      <c r="F193" s="34"/>
      <c r="G193" s="34">
        <v>-55432256.480999999</v>
      </c>
      <c r="H193" s="34">
        <v>55521619.109999999</v>
      </c>
      <c r="I193" s="34"/>
      <c r="J193" s="34">
        <v>-55521619.109999999</v>
      </c>
      <c r="K193" s="34">
        <v>55812569.145999998</v>
      </c>
      <c r="L193" s="34"/>
      <c r="M193" s="34">
        <v>-55812569.145999998</v>
      </c>
      <c r="N193" s="34">
        <v>56035819.422583997</v>
      </c>
      <c r="O193" s="34"/>
      <c r="P193" s="34">
        <v>-56035819.422583997</v>
      </c>
    </row>
    <row r="194" spans="1:16" x14ac:dyDescent="0.2">
      <c r="A194" s="42" t="s">
        <v>204</v>
      </c>
      <c r="B194" s="43" t="s">
        <v>205</v>
      </c>
      <c r="C194" s="34"/>
      <c r="D194" s="34">
        <v>217423.30499999999</v>
      </c>
      <c r="E194" s="34">
        <v>217922.269</v>
      </c>
      <c r="F194" s="34"/>
      <c r="G194" s="34">
        <v>-217922.269</v>
      </c>
      <c r="H194" s="34">
        <v>217922.269</v>
      </c>
      <c r="I194" s="34"/>
      <c r="J194" s="34">
        <v>-217922.269</v>
      </c>
      <c r="K194" s="34">
        <v>216154.13699999999</v>
      </c>
      <c r="L194" s="34"/>
      <c r="M194" s="34">
        <v>-216154.13699999999</v>
      </c>
      <c r="N194" s="34">
        <v>217018.75354800001</v>
      </c>
      <c r="O194" s="34"/>
      <c r="P194" s="34">
        <v>-217018.75354800001</v>
      </c>
    </row>
    <row r="195" spans="1:16" x14ac:dyDescent="0.2">
      <c r="A195" s="42" t="s">
        <v>206</v>
      </c>
      <c r="B195" s="43" t="s">
        <v>207</v>
      </c>
      <c r="C195" s="34"/>
      <c r="D195" s="34"/>
      <c r="E195" s="34">
        <v>275697.43199999997</v>
      </c>
      <c r="F195" s="34"/>
      <c r="G195" s="34">
        <v>-275697.43199999991</v>
      </c>
      <c r="H195" s="34">
        <v>562120.57200000004</v>
      </c>
      <c r="I195" s="34"/>
      <c r="J195" s="34">
        <v>-562120.57200000004</v>
      </c>
      <c r="K195" s="34">
        <v>841179.75600000005</v>
      </c>
      <c r="L195" s="34"/>
      <c r="M195" s="34">
        <v>-841179.75600000005</v>
      </c>
      <c r="N195" s="34">
        <v>844544.47502400004</v>
      </c>
      <c r="O195" s="34"/>
      <c r="P195" s="34">
        <v>-844544.47502400004</v>
      </c>
    </row>
    <row r="196" spans="1:16" x14ac:dyDescent="0.2">
      <c r="A196" s="42" t="s">
        <v>208</v>
      </c>
      <c r="B196" s="43" t="s">
        <v>209</v>
      </c>
      <c r="C196" s="34">
        <v>155.31</v>
      </c>
      <c r="D196" s="34">
        <v>222689.11499999999</v>
      </c>
      <c r="E196" s="34">
        <v>221358.97200000001</v>
      </c>
      <c r="F196" s="34"/>
      <c r="G196" s="34">
        <v>-221358.97200000001</v>
      </c>
      <c r="H196" s="34">
        <v>221026.19699999999</v>
      </c>
      <c r="I196" s="34"/>
      <c r="J196" s="34">
        <v>-221026.19699999999</v>
      </c>
      <c r="K196" s="34">
        <v>219232.88099999999</v>
      </c>
      <c r="L196" s="34"/>
      <c r="M196" s="34">
        <v>-219232.88099999999</v>
      </c>
      <c r="N196" s="34">
        <v>220109.81252400001</v>
      </c>
      <c r="O196" s="34"/>
      <c r="P196" s="34">
        <v>-220109.81252400001</v>
      </c>
    </row>
    <row r="197" spans="1:16" x14ac:dyDescent="0.2">
      <c r="A197" s="42" t="s">
        <v>210</v>
      </c>
      <c r="B197" s="43" t="s">
        <v>211</v>
      </c>
      <c r="C197" s="34">
        <v>34847.232855000002</v>
      </c>
      <c r="D197" s="34">
        <v>51264.18</v>
      </c>
      <c r="E197" s="34">
        <v>51272</v>
      </c>
      <c r="F197" s="34"/>
      <c r="G197" s="34">
        <v>-51272</v>
      </c>
      <c r="H197" s="34">
        <v>51390.32</v>
      </c>
      <c r="I197" s="34"/>
      <c r="J197" s="34">
        <v>-51390.32</v>
      </c>
      <c r="K197" s="34">
        <v>50973.36</v>
      </c>
      <c r="L197" s="34"/>
      <c r="M197" s="34">
        <v>-50973.36</v>
      </c>
      <c r="N197" s="34">
        <v>51177.25344</v>
      </c>
      <c r="O197" s="34"/>
      <c r="P197" s="34">
        <v>-51177.25344</v>
      </c>
    </row>
    <row r="198" spans="1:16" x14ac:dyDescent="0.2">
      <c r="A198" s="42" t="s">
        <v>212</v>
      </c>
      <c r="B198" s="43" t="s">
        <v>213</v>
      </c>
      <c r="C198" s="34">
        <v>78799.937604599996</v>
      </c>
      <c r="D198" s="34">
        <v>95304.33</v>
      </c>
      <c r="E198" s="34">
        <v>87485.808000000005</v>
      </c>
      <c r="F198" s="34"/>
      <c r="G198" s="34">
        <v>-87485.808000000005</v>
      </c>
      <c r="H198" s="34">
        <v>87489.751999999993</v>
      </c>
      <c r="I198" s="34"/>
      <c r="J198" s="34">
        <v>-87489.751999999993</v>
      </c>
      <c r="K198" s="34">
        <v>110469.012</v>
      </c>
      <c r="L198" s="34"/>
      <c r="M198" s="34">
        <v>-110469.012</v>
      </c>
      <c r="N198" s="34">
        <v>110910.88804799999</v>
      </c>
      <c r="O198" s="34"/>
      <c r="P198" s="34">
        <v>-110910.88804799999</v>
      </c>
    </row>
    <row r="199" spans="1:16" x14ac:dyDescent="0.2">
      <c r="A199" s="42" t="s">
        <v>448</v>
      </c>
      <c r="B199" s="43" t="s">
        <v>221</v>
      </c>
      <c r="C199" s="34">
        <v>48952958.467</v>
      </c>
      <c r="D199" s="34">
        <v>50778910</v>
      </c>
      <c r="E199" s="34">
        <v>45339420</v>
      </c>
      <c r="F199" s="34"/>
      <c r="G199" s="34">
        <v>-45339420</v>
      </c>
      <c r="H199" s="34">
        <v>45098970</v>
      </c>
      <c r="I199" s="34"/>
      <c r="J199" s="34">
        <v>-45098970</v>
      </c>
      <c r="K199" s="34">
        <v>45056760</v>
      </c>
      <c r="L199" s="34"/>
      <c r="M199" s="34">
        <v>-45056760</v>
      </c>
      <c r="N199" s="34">
        <v>45236987.039999999</v>
      </c>
      <c r="O199" s="34"/>
      <c r="P199" s="34">
        <v>-45236987.039999999</v>
      </c>
    </row>
    <row r="200" spans="1:16" x14ac:dyDescent="0.2">
      <c r="A200" s="42" t="s">
        <v>218</v>
      </c>
      <c r="B200" s="43" t="s">
        <v>219</v>
      </c>
      <c r="C200" s="34">
        <v>6703765.2999999998</v>
      </c>
      <c r="D200" s="34">
        <v>7957000</v>
      </c>
      <c r="E200" s="34">
        <v>9239100</v>
      </c>
      <c r="F200" s="34"/>
      <c r="G200" s="34">
        <v>-9239100</v>
      </c>
      <c r="H200" s="34">
        <v>9282700</v>
      </c>
      <c r="I200" s="34"/>
      <c r="J200" s="34">
        <v>-9282700</v>
      </c>
      <c r="K200" s="34">
        <v>9317800</v>
      </c>
      <c r="L200" s="34"/>
      <c r="M200" s="34">
        <v>-9317800</v>
      </c>
      <c r="N200" s="34">
        <v>9355071.1999999993</v>
      </c>
      <c r="O200" s="34"/>
      <c r="P200" s="34">
        <v>-9355071.1999999993</v>
      </c>
    </row>
    <row r="201" spans="1:16" x14ac:dyDescent="0.2">
      <c r="A201" s="41" t="s">
        <v>383</v>
      </c>
      <c r="B201" s="40" t="s">
        <v>384</v>
      </c>
      <c r="C201" s="34">
        <v>10672462</v>
      </c>
      <c r="D201" s="34">
        <v>11122300</v>
      </c>
      <c r="E201" s="34">
        <v>11177100</v>
      </c>
      <c r="F201" s="34"/>
      <c r="G201" s="34">
        <v>-11177100</v>
      </c>
      <c r="H201" s="34">
        <v>11154500</v>
      </c>
      <c r="I201" s="34"/>
      <c r="J201" s="34">
        <v>-11154500</v>
      </c>
      <c r="K201" s="34">
        <v>11154500</v>
      </c>
      <c r="L201" s="34"/>
      <c r="M201" s="34">
        <v>-11154500</v>
      </c>
      <c r="N201" s="34">
        <v>11199118</v>
      </c>
      <c r="O201" s="34"/>
      <c r="P201" s="34">
        <v>-11199118</v>
      </c>
    </row>
    <row r="202" spans="1:16" x14ac:dyDescent="0.2">
      <c r="A202" s="42" t="s">
        <v>449</v>
      </c>
      <c r="B202" s="43" t="s">
        <v>30</v>
      </c>
      <c r="C202" s="34">
        <v>10672462</v>
      </c>
      <c r="D202" s="34">
        <v>11122300</v>
      </c>
      <c r="E202" s="34">
        <v>11177100</v>
      </c>
      <c r="F202" s="34"/>
      <c r="G202" s="34">
        <v>-11177100</v>
      </c>
      <c r="H202" s="34">
        <v>11154500</v>
      </c>
      <c r="I202" s="34"/>
      <c r="J202" s="34">
        <v>-11154500</v>
      </c>
      <c r="K202" s="34">
        <v>11154500</v>
      </c>
      <c r="L202" s="34"/>
      <c r="M202" s="34">
        <v>-11154500</v>
      </c>
      <c r="N202" s="34">
        <v>11199118</v>
      </c>
      <c r="O202" s="34"/>
      <c r="P202" s="34">
        <v>-11199118</v>
      </c>
    </row>
    <row r="203" spans="1:16" x14ac:dyDescent="0.2">
      <c r="A203" s="41" t="s">
        <v>385</v>
      </c>
      <c r="B203" s="40" t="s">
        <v>386</v>
      </c>
      <c r="C203" s="57">
        <v>55109965.042644396</v>
      </c>
      <c r="D203" s="34">
        <v>53463123.652000003</v>
      </c>
      <c r="E203" s="34">
        <v>53360296.843999997</v>
      </c>
      <c r="F203" s="34"/>
      <c r="G203" s="34">
        <v>-53360296.843999997</v>
      </c>
      <c r="H203" s="34">
        <v>53806313.640000001</v>
      </c>
      <c r="I203" s="34"/>
      <c r="J203" s="34">
        <v>-53806313.640000001</v>
      </c>
      <c r="K203" s="34">
        <v>54372316.648000002</v>
      </c>
      <c r="L203" s="34"/>
      <c r="M203" s="34">
        <v>-54372316.648000002</v>
      </c>
      <c r="N203" s="34">
        <v>54589805.914591998</v>
      </c>
      <c r="O203" s="34"/>
      <c r="P203" s="34">
        <v>-54589805.914591998</v>
      </c>
    </row>
    <row r="204" spans="1:16" x14ac:dyDescent="0.2">
      <c r="A204" s="42" t="s">
        <v>204</v>
      </c>
      <c r="B204" s="43" t="s">
        <v>205</v>
      </c>
      <c r="C204" s="34"/>
      <c r="D204" s="34">
        <v>315373.60200000001</v>
      </c>
      <c r="E204" s="34">
        <v>323568.15600000002</v>
      </c>
      <c r="F204" s="34"/>
      <c r="G204" s="34">
        <v>-323568.15600000002</v>
      </c>
      <c r="H204" s="34">
        <v>323568.15600000002</v>
      </c>
      <c r="I204" s="34"/>
      <c r="J204" s="34">
        <v>-323568.15600000002</v>
      </c>
      <c r="K204" s="34">
        <v>323568.15600000002</v>
      </c>
      <c r="L204" s="34"/>
      <c r="M204" s="34">
        <v>-323568.15600000002</v>
      </c>
      <c r="N204" s="34">
        <v>324862.42862399999</v>
      </c>
      <c r="O204" s="34"/>
      <c r="P204" s="34">
        <v>-324862.42862399999</v>
      </c>
    </row>
    <row r="205" spans="1:16" x14ac:dyDescent="0.2">
      <c r="A205" s="42" t="s">
        <v>206</v>
      </c>
      <c r="B205" s="43" t="s">
        <v>207</v>
      </c>
      <c r="C205" s="34"/>
      <c r="D205" s="34"/>
      <c r="E205" s="34">
        <v>409351.96799999999</v>
      </c>
      <c r="F205" s="34"/>
      <c r="G205" s="34">
        <v>-409351.96799999999</v>
      </c>
      <c r="H205" s="34">
        <v>834629.32799999998</v>
      </c>
      <c r="I205" s="34"/>
      <c r="J205" s="34">
        <v>-834629.32799999986</v>
      </c>
      <c r="K205" s="34">
        <v>1259189.328</v>
      </c>
      <c r="L205" s="34"/>
      <c r="M205" s="34">
        <v>-1259189.328</v>
      </c>
      <c r="N205" s="34">
        <v>1264226.085312</v>
      </c>
      <c r="O205" s="34"/>
      <c r="P205" s="34">
        <v>-1264226.085312</v>
      </c>
    </row>
    <row r="206" spans="1:16" x14ac:dyDescent="0.2">
      <c r="A206" s="42" t="s">
        <v>208</v>
      </c>
      <c r="B206" s="43" t="s">
        <v>209</v>
      </c>
      <c r="C206" s="34">
        <v>229.09</v>
      </c>
      <c r="D206" s="34">
        <v>323011.68599999999</v>
      </c>
      <c r="E206" s="34">
        <v>328670.92800000001</v>
      </c>
      <c r="F206" s="34"/>
      <c r="G206" s="34">
        <v>-328670.92800000001</v>
      </c>
      <c r="H206" s="34">
        <v>328176.82799999998</v>
      </c>
      <c r="I206" s="34"/>
      <c r="J206" s="34">
        <v>-328176.82799999998</v>
      </c>
      <c r="K206" s="34">
        <v>328176.82799999998</v>
      </c>
      <c r="L206" s="34"/>
      <c r="M206" s="34">
        <v>-328176.82799999998</v>
      </c>
      <c r="N206" s="34">
        <v>329489.53531200002</v>
      </c>
      <c r="O206" s="34"/>
      <c r="P206" s="34">
        <v>-329489.53531200002</v>
      </c>
    </row>
    <row r="207" spans="1:16" x14ac:dyDescent="0.2">
      <c r="A207" s="42" t="s">
        <v>210</v>
      </c>
      <c r="B207" s="43" t="s">
        <v>211</v>
      </c>
      <c r="C207" s="34">
        <v>51401.407345</v>
      </c>
      <c r="D207" s="34">
        <v>74358.952000000005</v>
      </c>
      <c r="E207" s="34">
        <v>76128</v>
      </c>
      <c r="F207" s="34"/>
      <c r="G207" s="34">
        <v>-76128</v>
      </c>
      <c r="H207" s="34">
        <v>76303.679999999993</v>
      </c>
      <c r="I207" s="34"/>
      <c r="J207" s="34">
        <v>-76303.679999999993</v>
      </c>
      <c r="K207" s="34">
        <v>76303.679999999993</v>
      </c>
      <c r="L207" s="34"/>
      <c r="M207" s="34">
        <v>-76303.679999999993</v>
      </c>
      <c r="N207" s="34">
        <v>76608.894719999997</v>
      </c>
      <c r="O207" s="34"/>
      <c r="P207" s="34">
        <v>-76608.894719999997</v>
      </c>
    </row>
    <row r="208" spans="1:16" x14ac:dyDescent="0.2">
      <c r="A208" s="42" t="s">
        <v>212</v>
      </c>
      <c r="B208" s="43" t="s">
        <v>213</v>
      </c>
      <c r="C208" s="34">
        <v>116233.8400994</v>
      </c>
      <c r="D208" s="34">
        <v>138239.41200000001</v>
      </c>
      <c r="E208" s="34">
        <v>129897.792</v>
      </c>
      <c r="F208" s="34"/>
      <c r="G208" s="34">
        <v>-129897.792</v>
      </c>
      <c r="H208" s="34">
        <v>129903.648</v>
      </c>
      <c r="I208" s="34"/>
      <c r="J208" s="34">
        <v>-129903.648</v>
      </c>
      <c r="K208" s="34">
        <v>165364.65599999999</v>
      </c>
      <c r="L208" s="34"/>
      <c r="M208" s="34">
        <v>-165364.65599999999</v>
      </c>
      <c r="N208" s="34">
        <v>166026.11462400001</v>
      </c>
      <c r="O208" s="34"/>
      <c r="P208" s="34">
        <v>-166026.11462400001</v>
      </c>
    </row>
    <row r="209" spans="1:16" x14ac:dyDescent="0.2">
      <c r="A209" s="42" t="s">
        <v>220</v>
      </c>
      <c r="B209" s="43" t="s">
        <v>221</v>
      </c>
      <c r="C209" s="34">
        <v>54942100.705200002</v>
      </c>
      <c r="D209" s="34">
        <v>52612140</v>
      </c>
      <c r="E209" s="34">
        <v>52092680</v>
      </c>
      <c r="F209" s="34"/>
      <c r="G209" s="34">
        <v>-52092680</v>
      </c>
      <c r="H209" s="34">
        <v>52113732</v>
      </c>
      <c r="I209" s="34"/>
      <c r="J209" s="34">
        <v>-52113732</v>
      </c>
      <c r="K209" s="34">
        <v>52219714</v>
      </c>
      <c r="L209" s="34"/>
      <c r="M209" s="34">
        <v>-52219714</v>
      </c>
      <c r="N209" s="34">
        <v>52428592.855999999</v>
      </c>
      <c r="O209" s="34"/>
      <c r="P209" s="34">
        <v>-52428592.855999999</v>
      </c>
    </row>
    <row r="210" spans="1:16" x14ac:dyDescent="0.2">
      <c r="A210" s="41" t="s">
        <v>387</v>
      </c>
      <c r="B210" s="40" t="s">
        <v>7</v>
      </c>
      <c r="C210" s="34">
        <v>80802014.810000002</v>
      </c>
      <c r="D210" s="34">
        <v>84139120</v>
      </c>
      <c r="E210" s="34">
        <v>80311920</v>
      </c>
      <c r="F210" s="34"/>
      <c r="G210" s="34">
        <v>-80311920</v>
      </c>
      <c r="H210" s="34">
        <v>80148320</v>
      </c>
      <c r="I210" s="34"/>
      <c r="J210" s="34">
        <v>-80148320</v>
      </c>
      <c r="K210" s="34">
        <v>80148320</v>
      </c>
      <c r="L210" s="34"/>
      <c r="M210" s="34">
        <v>-80148320</v>
      </c>
      <c r="N210" s="34">
        <v>80468913.280000001</v>
      </c>
      <c r="O210" s="34"/>
      <c r="P210" s="34">
        <v>-80468913.280000001</v>
      </c>
    </row>
    <row r="211" spans="1:16" x14ac:dyDescent="0.2">
      <c r="A211" s="42" t="s">
        <v>450</v>
      </c>
      <c r="B211" s="43" t="s">
        <v>451</v>
      </c>
      <c r="C211" s="34">
        <v>440336.6</v>
      </c>
      <c r="D211" s="34"/>
      <c r="E211" s="34"/>
      <c r="F211" s="34"/>
      <c r="G211" s="34"/>
      <c r="H211" s="34"/>
      <c r="I211" s="34"/>
      <c r="J211" s="34"/>
      <c r="K211" s="34"/>
      <c r="L211" s="34"/>
      <c r="M211" s="34"/>
      <c r="N211" s="34"/>
      <c r="O211" s="34"/>
      <c r="P211" s="34"/>
    </row>
    <row r="212" spans="1:16" x14ac:dyDescent="0.2">
      <c r="A212" s="42" t="s">
        <v>452</v>
      </c>
      <c r="B212" s="43" t="s">
        <v>453</v>
      </c>
      <c r="C212" s="34">
        <v>80599900</v>
      </c>
      <c r="D212" s="34">
        <v>84297600</v>
      </c>
      <c r="E212" s="34">
        <v>80470400</v>
      </c>
      <c r="F212" s="34"/>
      <c r="G212" s="34">
        <v>-80470400</v>
      </c>
      <c r="H212" s="34">
        <v>80306800</v>
      </c>
      <c r="I212" s="34"/>
      <c r="J212" s="34">
        <v>-80306800</v>
      </c>
      <c r="K212" s="34">
        <v>80306800</v>
      </c>
      <c r="L212" s="34"/>
      <c r="M212" s="34">
        <v>-80306800</v>
      </c>
      <c r="N212" s="34">
        <v>80628027.200000003</v>
      </c>
      <c r="O212" s="34"/>
      <c r="P212" s="34">
        <v>-80628027.200000003</v>
      </c>
    </row>
    <row r="213" spans="1:16" x14ac:dyDescent="0.2">
      <c r="A213" s="42" t="s">
        <v>454</v>
      </c>
      <c r="B213" s="43" t="s">
        <v>455</v>
      </c>
      <c r="C213" s="56">
        <v>-238221.79</v>
      </c>
      <c r="D213" s="34">
        <v>-158480</v>
      </c>
      <c r="E213" s="34">
        <v>-158480</v>
      </c>
      <c r="F213" s="34"/>
      <c r="G213" s="34">
        <v>158480</v>
      </c>
      <c r="H213" s="34">
        <v>-158480</v>
      </c>
      <c r="I213" s="34"/>
      <c r="J213" s="34">
        <v>158480</v>
      </c>
      <c r="K213" s="34">
        <v>-158480</v>
      </c>
      <c r="L213" s="34"/>
      <c r="M213" s="34">
        <v>158480</v>
      </c>
      <c r="N213" s="34">
        <v>-159113.92000000001</v>
      </c>
      <c r="O213" s="34"/>
      <c r="P213" s="34">
        <v>159113.92000000001</v>
      </c>
    </row>
    <row r="214" spans="1:16" x14ac:dyDescent="0.2">
      <c r="A214" s="41" t="s">
        <v>388</v>
      </c>
      <c r="B214" s="40" t="s">
        <v>389</v>
      </c>
      <c r="C214" s="47">
        <v>48167237.449573196</v>
      </c>
      <c r="D214" s="34">
        <v>49393209.181999996</v>
      </c>
      <c r="E214" s="34">
        <v>52193339.171999998</v>
      </c>
      <c r="F214" s="34"/>
      <c r="G214" s="34">
        <v>-52193339.171999998</v>
      </c>
      <c r="H214" s="34">
        <v>52177607.32</v>
      </c>
      <c r="I214" s="34"/>
      <c r="J214" s="34">
        <v>-52177607.32</v>
      </c>
      <c r="K214" s="34">
        <v>52267240.824000001</v>
      </c>
      <c r="L214" s="34"/>
      <c r="M214" s="34">
        <v>-52267240.824000001</v>
      </c>
      <c r="N214" s="34">
        <v>52476309.787295997</v>
      </c>
      <c r="O214" s="34"/>
      <c r="P214" s="34">
        <v>-52476309.787295997</v>
      </c>
    </row>
    <row r="215" spans="1:16" x14ac:dyDescent="0.2">
      <c r="A215" s="42" t="s">
        <v>204</v>
      </c>
      <c r="B215" s="43" t="s">
        <v>205</v>
      </c>
      <c r="C215" s="34"/>
      <c r="D215" s="34">
        <v>49634.006999999998</v>
      </c>
      <c r="E215" s="34">
        <v>51275.828000000001</v>
      </c>
      <c r="F215" s="34"/>
      <c r="G215" s="34">
        <v>-51275.828000000001</v>
      </c>
      <c r="H215" s="34">
        <v>51275.828000000001</v>
      </c>
      <c r="I215" s="34"/>
      <c r="J215" s="34">
        <v>-51275.828000000001</v>
      </c>
      <c r="K215" s="34">
        <v>51275.828000000001</v>
      </c>
      <c r="L215" s="34"/>
      <c r="M215" s="34">
        <v>-51275.828000000001</v>
      </c>
      <c r="N215" s="34">
        <v>51480.931312000001</v>
      </c>
      <c r="O215" s="34"/>
      <c r="P215" s="34">
        <v>-51480.931312000001</v>
      </c>
    </row>
    <row r="216" spans="1:16" x14ac:dyDescent="0.2">
      <c r="A216" s="42" t="s">
        <v>206</v>
      </c>
      <c r="B216" s="43" t="s">
        <v>207</v>
      </c>
      <c r="C216" s="34"/>
      <c r="D216" s="34"/>
      <c r="E216" s="34">
        <v>64869.983999999997</v>
      </c>
      <c r="F216" s="34"/>
      <c r="G216" s="34">
        <v>-64869.983999999997</v>
      </c>
      <c r="H216" s="34">
        <v>132263.66399999999</v>
      </c>
      <c r="I216" s="34"/>
      <c r="J216" s="34">
        <v>-132263.66399999999</v>
      </c>
      <c r="K216" s="34">
        <v>199543.66399999999</v>
      </c>
      <c r="L216" s="34"/>
      <c r="M216" s="34">
        <v>-199543.66399999999</v>
      </c>
      <c r="N216" s="34">
        <v>200341.83865600001</v>
      </c>
      <c r="O216" s="34"/>
      <c r="P216" s="34">
        <v>-200341.83865600001</v>
      </c>
    </row>
    <row r="217" spans="1:16" x14ac:dyDescent="0.2">
      <c r="A217" s="42" t="s">
        <v>208</v>
      </c>
      <c r="B217" s="43" t="s">
        <v>209</v>
      </c>
      <c r="C217" s="34">
        <v>36.270000000000003</v>
      </c>
      <c r="D217" s="34">
        <v>50836.101000000002</v>
      </c>
      <c r="E217" s="34">
        <v>52084.464</v>
      </c>
      <c r="F217" s="34"/>
      <c r="G217" s="34">
        <v>-52084.464</v>
      </c>
      <c r="H217" s="34">
        <v>52006.163999999997</v>
      </c>
      <c r="I217" s="34"/>
      <c r="J217" s="34">
        <v>-52006.163999999997</v>
      </c>
      <c r="K217" s="34">
        <v>52006.163999999997</v>
      </c>
      <c r="L217" s="34"/>
      <c r="M217" s="34">
        <v>-52006.163999999997</v>
      </c>
      <c r="N217" s="34">
        <v>52214.188655999998</v>
      </c>
      <c r="O217" s="34"/>
      <c r="P217" s="34">
        <v>-52214.188655999998</v>
      </c>
    </row>
    <row r="218" spans="1:16" x14ac:dyDescent="0.2">
      <c r="A218" s="42" t="s">
        <v>210</v>
      </c>
      <c r="B218" s="43" t="s">
        <v>211</v>
      </c>
      <c r="C218" s="34">
        <v>8137.9765349999998</v>
      </c>
      <c r="D218" s="34">
        <v>11702.732</v>
      </c>
      <c r="E218" s="34">
        <v>12064</v>
      </c>
      <c r="F218" s="34"/>
      <c r="G218" s="34">
        <v>-12064</v>
      </c>
      <c r="H218" s="34">
        <v>12091.84</v>
      </c>
      <c r="I218" s="34"/>
      <c r="J218" s="34">
        <v>-12091.84</v>
      </c>
      <c r="K218" s="34">
        <v>12091.84</v>
      </c>
      <c r="L218" s="34"/>
      <c r="M218" s="34">
        <v>-12091.84</v>
      </c>
      <c r="N218" s="34">
        <v>12140.20736</v>
      </c>
      <c r="O218" s="34"/>
      <c r="P218" s="34">
        <v>-12140.20736</v>
      </c>
    </row>
    <row r="219" spans="1:16" x14ac:dyDescent="0.2">
      <c r="A219" s="42" t="s">
        <v>212</v>
      </c>
      <c r="B219" s="43" t="s">
        <v>213</v>
      </c>
      <c r="C219" s="34">
        <v>18402.3806382</v>
      </c>
      <c r="D219" s="34">
        <v>21756.342000000001</v>
      </c>
      <c r="E219" s="34">
        <v>20584.896000000001</v>
      </c>
      <c r="F219" s="34"/>
      <c r="G219" s="34">
        <v>-20584.896000000001</v>
      </c>
      <c r="H219" s="34">
        <v>20585.824000000001</v>
      </c>
      <c r="I219" s="34"/>
      <c r="J219" s="34">
        <v>-20585.824000000001</v>
      </c>
      <c r="K219" s="34">
        <v>26205.328000000001</v>
      </c>
      <c r="L219" s="34"/>
      <c r="M219" s="34">
        <v>-26205.328000000001</v>
      </c>
      <c r="N219" s="34">
        <v>26310.149312000001</v>
      </c>
      <c r="O219" s="34"/>
      <c r="P219" s="34">
        <v>-26310.149312000001</v>
      </c>
    </row>
    <row r="220" spans="1:16" x14ac:dyDescent="0.2">
      <c r="A220" s="42" t="s">
        <v>456</v>
      </c>
      <c r="B220" s="43" t="s">
        <v>457</v>
      </c>
      <c r="C220" s="47">
        <v>39465592.289999999</v>
      </c>
      <c r="D220" s="34">
        <v>40952100</v>
      </c>
      <c r="E220" s="34">
        <v>43767300</v>
      </c>
      <c r="F220" s="34"/>
      <c r="G220" s="34">
        <v>-43767300</v>
      </c>
      <c r="H220" s="34">
        <v>43680900</v>
      </c>
      <c r="I220" s="34"/>
      <c r="J220" s="34">
        <v>-43680900</v>
      </c>
      <c r="K220" s="34">
        <v>43680900</v>
      </c>
      <c r="L220" s="34"/>
      <c r="M220" s="34">
        <v>-43680900</v>
      </c>
      <c r="N220" s="34">
        <v>43855623.600000001</v>
      </c>
      <c r="O220" s="34"/>
      <c r="P220" s="34">
        <v>-43855623.600000001</v>
      </c>
    </row>
    <row r="221" spans="1:16" x14ac:dyDescent="0.2">
      <c r="A221" s="42" t="s">
        <v>220</v>
      </c>
      <c r="B221" s="43" t="s">
        <v>221</v>
      </c>
      <c r="C221" s="34">
        <v>8675068.5324000008</v>
      </c>
      <c r="D221" s="34">
        <v>8307180</v>
      </c>
      <c r="E221" s="34">
        <v>8225160</v>
      </c>
      <c r="F221" s="34"/>
      <c r="G221" s="34">
        <v>-8225160</v>
      </c>
      <c r="H221" s="34">
        <v>8228484</v>
      </c>
      <c r="I221" s="34"/>
      <c r="J221" s="34">
        <v>-8228484</v>
      </c>
      <c r="K221" s="34">
        <v>8245218</v>
      </c>
      <c r="L221" s="34"/>
      <c r="M221" s="34">
        <v>-8245218</v>
      </c>
      <c r="N221" s="34">
        <v>8278198.8720000004</v>
      </c>
      <c r="O221" s="34"/>
      <c r="P221" s="34">
        <v>-8278198.8720000004</v>
      </c>
    </row>
    <row r="222" spans="1:16" x14ac:dyDescent="0.2">
      <c r="A222" s="41" t="s">
        <v>390</v>
      </c>
      <c r="B222" s="40" t="s">
        <v>19</v>
      </c>
      <c r="C222" s="34">
        <v>1087010.25</v>
      </c>
      <c r="D222" s="34">
        <v>3388000</v>
      </c>
      <c r="E222" s="34">
        <v>3408200</v>
      </c>
      <c r="F222" s="34"/>
      <c r="G222" s="34">
        <v>-3408200</v>
      </c>
      <c r="H222" s="34">
        <v>3435400</v>
      </c>
      <c r="I222" s="34"/>
      <c r="J222" s="34">
        <v>-3435400</v>
      </c>
      <c r="K222" s="34">
        <v>3469800</v>
      </c>
      <c r="L222" s="34"/>
      <c r="M222" s="34">
        <v>-3469800</v>
      </c>
      <c r="N222" s="34">
        <v>3483679.2</v>
      </c>
      <c r="O222" s="34"/>
      <c r="P222" s="34">
        <v>-3483679.2</v>
      </c>
    </row>
    <row r="223" spans="1:16" x14ac:dyDescent="0.2">
      <c r="A223" s="42" t="s">
        <v>458</v>
      </c>
      <c r="B223" s="43" t="s">
        <v>459</v>
      </c>
      <c r="C223" s="34">
        <v>1087010.25</v>
      </c>
      <c r="D223" s="34">
        <v>3388000</v>
      </c>
      <c r="E223" s="34">
        <v>3408200</v>
      </c>
      <c r="F223" s="34"/>
      <c r="G223" s="34">
        <v>-3408200</v>
      </c>
      <c r="H223" s="34">
        <v>3435400</v>
      </c>
      <c r="I223" s="34"/>
      <c r="J223" s="34">
        <v>-3435400</v>
      </c>
      <c r="K223" s="34">
        <v>3469800</v>
      </c>
      <c r="L223" s="34"/>
      <c r="M223" s="34">
        <v>-3469800</v>
      </c>
      <c r="N223" s="34">
        <v>3483679.2</v>
      </c>
      <c r="O223" s="34"/>
      <c r="P223" s="34">
        <v>-3483679.2</v>
      </c>
    </row>
    <row r="224" spans="1:16" x14ac:dyDescent="0.2">
      <c r="A224" s="41" t="s">
        <v>391</v>
      </c>
      <c r="B224" s="40" t="s">
        <v>392</v>
      </c>
      <c r="C224" s="57">
        <v>375350759.11674559</v>
      </c>
      <c r="D224" s="34">
        <v>375402927.49000001</v>
      </c>
      <c r="E224" s="34">
        <v>375033520.09500003</v>
      </c>
      <c r="F224" s="34"/>
      <c r="G224" s="34">
        <v>-375033520.09500003</v>
      </c>
      <c r="H224" s="34">
        <v>375036664.44999999</v>
      </c>
      <c r="I224" s="34"/>
      <c r="J224" s="34">
        <v>-375036664.44999999</v>
      </c>
      <c r="K224" s="34">
        <v>375055644.99000001</v>
      </c>
      <c r="L224" s="34"/>
      <c r="M224" s="34">
        <v>-375055644.99000001</v>
      </c>
      <c r="N224" s="34">
        <v>376555867.56996</v>
      </c>
      <c r="O224" s="34"/>
      <c r="P224" s="34">
        <v>-376555867.56996</v>
      </c>
    </row>
    <row r="225" spans="1:16" x14ac:dyDescent="0.2">
      <c r="A225" s="42" t="s">
        <v>204</v>
      </c>
      <c r="B225" s="43" t="s">
        <v>205</v>
      </c>
      <c r="C225" s="34"/>
      <c r="D225" s="34">
        <v>15373.365</v>
      </c>
      <c r="E225" s="34">
        <v>15471.155000000001</v>
      </c>
      <c r="F225" s="34"/>
      <c r="G225" s="34">
        <v>-15471.155000000001</v>
      </c>
      <c r="H225" s="34">
        <v>15471.155000000001</v>
      </c>
      <c r="I225" s="34"/>
      <c r="J225" s="34">
        <v>-15471.155000000001</v>
      </c>
      <c r="K225" s="34">
        <v>15471.155000000001</v>
      </c>
      <c r="L225" s="34"/>
      <c r="M225" s="34">
        <v>-15471.155000000001</v>
      </c>
      <c r="N225" s="34">
        <v>15533.03962</v>
      </c>
      <c r="O225" s="34"/>
      <c r="P225" s="34">
        <v>-15533.03962</v>
      </c>
    </row>
    <row r="226" spans="1:16" x14ac:dyDescent="0.2">
      <c r="A226" s="42" t="s">
        <v>206</v>
      </c>
      <c r="B226" s="43" t="s">
        <v>207</v>
      </c>
      <c r="C226" s="34"/>
      <c r="D226" s="34"/>
      <c r="E226" s="34">
        <v>19572.84</v>
      </c>
      <c r="F226" s="34"/>
      <c r="G226" s="34">
        <v>-19572.84</v>
      </c>
      <c r="H226" s="34">
        <v>39907.14</v>
      </c>
      <c r="I226" s="34"/>
      <c r="J226" s="34">
        <v>-39907.14</v>
      </c>
      <c r="K226" s="34">
        <v>60207.14</v>
      </c>
      <c r="L226" s="34"/>
      <c r="M226" s="34">
        <v>-60207.14</v>
      </c>
      <c r="N226" s="34">
        <v>60447.968560000001</v>
      </c>
      <c r="O226" s="34"/>
      <c r="P226" s="34">
        <v>-60447.968560000001</v>
      </c>
    </row>
    <row r="227" spans="1:16" x14ac:dyDescent="0.2">
      <c r="A227" s="42" t="s">
        <v>208</v>
      </c>
      <c r="B227" s="43" t="s">
        <v>209</v>
      </c>
      <c r="C227" s="34">
        <v>11.16</v>
      </c>
      <c r="D227" s="34">
        <v>15745.695</v>
      </c>
      <c r="E227" s="34">
        <v>15715.14</v>
      </c>
      <c r="F227" s="34"/>
      <c r="G227" s="34">
        <v>-15715.14</v>
      </c>
      <c r="H227" s="34">
        <v>15691.514999999999</v>
      </c>
      <c r="I227" s="34"/>
      <c r="J227" s="34">
        <v>-15691.514999999999</v>
      </c>
      <c r="K227" s="34">
        <v>15691.514999999999</v>
      </c>
      <c r="L227" s="34"/>
      <c r="M227" s="34">
        <v>-15691.514999999999</v>
      </c>
      <c r="N227" s="34">
        <v>15754.281059999999</v>
      </c>
      <c r="O227" s="34"/>
      <c r="P227" s="34">
        <v>-15754.281059999999</v>
      </c>
    </row>
    <row r="228" spans="1:16" x14ac:dyDescent="0.2">
      <c r="A228" s="42" t="s">
        <v>210</v>
      </c>
      <c r="B228" s="43" t="s">
        <v>211</v>
      </c>
      <c r="C228" s="34">
        <v>2503.99278</v>
      </c>
      <c r="D228" s="34">
        <v>3624.74</v>
      </c>
      <c r="E228" s="34">
        <v>3640</v>
      </c>
      <c r="F228" s="34"/>
      <c r="G228" s="34">
        <v>-3640</v>
      </c>
      <c r="H228" s="34">
        <v>3648.4</v>
      </c>
      <c r="I228" s="34"/>
      <c r="J228" s="34">
        <v>-3648.4</v>
      </c>
      <c r="K228" s="34">
        <v>3648.4</v>
      </c>
      <c r="L228" s="34"/>
      <c r="M228" s="34">
        <v>-3648.4</v>
      </c>
      <c r="N228" s="34">
        <v>3662.9935999999998</v>
      </c>
      <c r="O228" s="34"/>
      <c r="P228" s="34">
        <v>-3662.9935999999998</v>
      </c>
    </row>
    <row r="229" spans="1:16" x14ac:dyDescent="0.2">
      <c r="A229" s="42" t="s">
        <v>212</v>
      </c>
      <c r="B229" s="43" t="s">
        <v>213</v>
      </c>
      <c r="C229" s="34">
        <v>5662.2709655999997</v>
      </c>
      <c r="D229" s="34">
        <v>6738.69</v>
      </c>
      <c r="E229" s="34">
        <v>6210.96</v>
      </c>
      <c r="F229" s="34"/>
      <c r="G229" s="34">
        <v>-6210.96</v>
      </c>
      <c r="H229" s="34">
        <v>6211.24</v>
      </c>
      <c r="I229" s="34"/>
      <c r="J229" s="34">
        <v>-6211.24</v>
      </c>
      <c r="K229" s="34">
        <v>7906.78</v>
      </c>
      <c r="L229" s="34"/>
      <c r="M229" s="34">
        <v>-7906.78</v>
      </c>
      <c r="N229" s="34">
        <v>7938.4071199999998</v>
      </c>
      <c r="O229" s="34"/>
      <c r="P229" s="34">
        <v>-7938.4071199999998</v>
      </c>
    </row>
    <row r="230" spans="1:16" x14ac:dyDescent="0.2">
      <c r="A230" s="42" t="s">
        <v>448</v>
      </c>
      <c r="B230" s="43" t="s">
        <v>221</v>
      </c>
      <c r="C230" s="34">
        <v>3496639.8905000002</v>
      </c>
      <c r="D230" s="34">
        <v>3627065</v>
      </c>
      <c r="E230" s="34">
        <v>3238530</v>
      </c>
      <c r="F230" s="34"/>
      <c r="G230" s="34">
        <v>-3238530</v>
      </c>
      <c r="H230" s="34">
        <v>3221355</v>
      </c>
      <c r="I230" s="34"/>
      <c r="J230" s="34">
        <v>-3221355</v>
      </c>
      <c r="K230" s="34">
        <v>3218340</v>
      </c>
      <c r="L230" s="34"/>
      <c r="M230" s="34">
        <v>-3218340</v>
      </c>
      <c r="N230" s="34">
        <v>3231213.36</v>
      </c>
      <c r="O230" s="34"/>
      <c r="P230" s="34">
        <v>-3231213.36</v>
      </c>
    </row>
    <row r="231" spans="1:16" x14ac:dyDescent="0.2">
      <c r="A231" s="42" t="s">
        <v>460</v>
      </c>
      <c r="B231" s="43" t="s">
        <v>461</v>
      </c>
      <c r="C231" s="47">
        <v>371905497.25</v>
      </c>
      <c r="D231" s="34">
        <v>371774000</v>
      </c>
      <c r="E231" s="34">
        <v>371774000</v>
      </c>
      <c r="F231" s="34"/>
      <c r="G231" s="34">
        <v>-371774000</v>
      </c>
      <c r="H231" s="34">
        <v>371774000</v>
      </c>
      <c r="I231" s="34"/>
      <c r="J231" s="34">
        <v>-371774000</v>
      </c>
      <c r="K231" s="34">
        <v>371774000</v>
      </c>
      <c r="L231" s="34"/>
      <c r="M231" s="34">
        <v>-371774000</v>
      </c>
      <c r="N231" s="34">
        <v>373261096</v>
      </c>
      <c r="O231" s="34"/>
      <c r="P231" s="34">
        <v>-373261096</v>
      </c>
    </row>
    <row r="232" spans="1:16" x14ac:dyDescent="0.2">
      <c r="A232" s="42" t="s">
        <v>454</v>
      </c>
      <c r="B232" s="43" t="s">
        <v>455</v>
      </c>
      <c r="C232" s="56">
        <v>-59555.447500000002</v>
      </c>
      <c r="D232" s="34">
        <v>-39620</v>
      </c>
      <c r="E232" s="34">
        <v>-39620</v>
      </c>
      <c r="F232" s="34"/>
      <c r="G232" s="34">
        <v>39620</v>
      </c>
      <c r="H232" s="34">
        <v>-39620</v>
      </c>
      <c r="I232" s="34"/>
      <c r="J232" s="34">
        <v>39620</v>
      </c>
      <c r="K232" s="34">
        <v>-39620</v>
      </c>
      <c r="L232" s="34"/>
      <c r="M232" s="34">
        <v>39620</v>
      </c>
      <c r="N232" s="34">
        <v>-39778.480000000003</v>
      </c>
      <c r="O232" s="34"/>
      <c r="P232" s="34">
        <v>39778.480000000003</v>
      </c>
    </row>
    <row r="233" spans="1:16" x14ac:dyDescent="0.2">
      <c r="A233" s="41" t="s">
        <v>393</v>
      </c>
      <c r="B233" s="40" t="s">
        <v>394</v>
      </c>
      <c r="C233" s="57">
        <v>15433089.7909912</v>
      </c>
      <c r="D233" s="34">
        <v>13262980.194</v>
      </c>
      <c r="E233" s="34">
        <v>12499180.189999999</v>
      </c>
      <c r="F233" s="34"/>
      <c r="G233" s="34">
        <v>-12499180.189999999</v>
      </c>
      <c r="H233" s="34">
        <v>12493568.9</v>
      </c>
      <c r="I233" s="34"/>
      <c r="J233" s="34">
        <v>-12493568.9</v>
      </c>
      <c r="K233" s="34">
        <v>12531529.98</v>
      </c>
      <c r="L233" s="34"/>
      <c r="M233" s="34">
        <v>-12531529.98</v>
      </c>
      <c r="N233" s="34">
        <v>12581656.099920001</v>
      </c>
      <c r="O233" s="34"/>
      <c r="P233" s="34">
        <v>-12581656.099920001</v>
      </c>
    </row>
    <row r="234" spans="1:16" x14ac:dyDescent="0.2">
      <c r="A234" s="42" t="s">
        <v>204</v>
      </c>
      <c r="B234" s="43" t="s">
        <v>205</v>
      </c>
      <c r="C234" s="34"/>
      <c r="D234" s="34">
        <v>31185.969000000001</v>
      </c>
      <c r="E234" s="34">
        <v>30942.31</v>
      </c>
      <c r="F234" s="34"/>
      <c r="G234" s="34">
        <v>-30942.31</v>
      </c>
      <c r="H234" s="34">
        <v>30942.31</v>
      </c>
      <c r="I234" s="34"/>
      <c r="J234" s="34">
        <v>-30942.31</v>
      </c>
      <c r="K234" s="34">
        <v>30942.31</v>
      </c>
      <c r="L234" s="34"/>
      <c r="M234" s="34">
        <v>-30942.31</v>
      </c>
      <c r="N234" s="34">
        <v>31066.079239999999</v>
      </c>
      <c r="O234" s="34"/>
      <c r="P234" s="34">
        <v>-31066.079239999999</v>
      </c>
    </row>
    <row r="235" spans="1:16" x14ac:dyDescent="0.2">
      <c r="A235" s="42" t="s">
        <v>206</v>
      </c>
      <c r="B235" s="43" t="s">
        <v>207</v>
      </c>
      <c r="C235" s="34"/>
      <c r="D235" s="34"/>
      <c r="E235" s="34">
        <v>39145.68</v>
      </c>
      <c r="F235" s="34"/>
      <c r="G235" s="34">
        <v>-39145.68</v>
      </c>
      <c r="H235" s="34">
        <v>79814.28</v>
      </c>
      <c r="I235" s="34"/>
      <c r="J235" s="34">
        <v>-79814.28</v>
      </c>
      <c r="K235" s="34">
        <v>120414.28</v>
      </c>
      <c r="L235" s="34"/>
      <c r="M235" s="34">
        <v>-120414.28</v>
      </c>
      <c r="N235" s="34">
        <v>120895.93712</v>
      </c>
      <c r="O235" s="34"/>
      <c r="P235" s="34">
        <v>-120895.93712</v>
      </c>
    </row>
    <row r="236" spans="1:16" x14ac:dyDescent="0.2">
      <c r="A236" s="42" t="s">
        <v>208</v>
      </c>
      <c r="B236" s="43" t="s">
        <v>209</v>
      </c>
      <c r="C236" s="34">
        <v>22.32</v>
      </c>
      <c r="D236" s="34">
        <v>31941.267</v>
      </c>
      <c r="E236" s="34">
        <v>31430.28</v>
      </c>
      <c r="F236" s="34"/>
      <c r="G236" s="34">
        <v>-31430.28</v>
      </c>
      <c r="H236" s="34">
        <v>31383.03</v>
      </c>
      <c r="I236" s="34"/>
      <c r="J236" s="34">
        <v>-31383.03</v>
      </c>
      <c r="K236" s="34">
        <v>31383.03</v>
      </c>
      <c r="L236" s="34"/>
      <c r="M236" s="34">
        <v>-31383.03</v>
      </c>
      <c r="N236" s="34">
        <v>31508.562119999999</v>
      </c>
      <c r="O236" s="34"/>
      <c r="P236" s="34">
        <v>-31508.562119999999</v>
      </c>
    </row>
    <row r="237" spans="1:16" x14ac:dyDescent="0.2">
      <c r="A237" s="42" t="s">
        <v>210</v>
      </c>
      <c r="B237" s="43" t="s">
        <v>211</v>
      </c>
      <c r="C237" s="34">
        <v>5007.9855600000001</v>
      </c>
      <c r="D237" s="34">
        <v>7353.0439999999999</v>
      </c>
      <c r="E237" s="34">
        <v>7280</v>
      </c>
      <c r="F237" s="34"/>
      <c r="G237" s="34">
        <v>-7280</v>
      </c>
      <c r="H237" s="34">
        <v>7296.8</v>
      </c>
      <c r="I237" s="34"/>
      <c r="J237" s="34">
        <v>-7296.8</v>
      </c>
      <c r="K237" s="34">
        <v>7296.8</v>
      </c>
      <c r="L237" s="34"/>
      <c r="M237" s="34">
        <v>-7296.8</v>
      </c>
      <c r="N237" s="34">
        <v>7325.9871999999996</v>
      </c>
      <c r="O237" s="34"/>
      <c r="P237" s="34">
        <v>-7325.9871999999996</v>
      </c>
    </row>
    <row r="238" spans="1:16" x14ac:dyDescent="0.2">
      <c r="A238" s="42" t="s">
        <v>212</v>
      </c>
      <c r="B238" s="43" t="s">
        <v>213</v>
      </c>
      <c r="C238" s="34">
        <v>11324.541931199999</v>
      </c>
      <c r="D238" s="34">
        <v>13669.914000000001</v>
      </c>
      <c r="E238" s="34">
        <v>12421.92</v>
      </c>
      <c r="F238" s="34"/>
      <c r="G238" s="34">
        <v>-12421.92</v>
      </c>
      <c r="H238" s="34">
        <v>12422.48</v>
      </c>
      <c r="I238" s="34"/>
      <c r="J238" s="34">
        <v>-12422.48</v>
      </c>
      <c r="K238" s="34">
        <v>15813.56</v>
      </c>
      <c r="L238" s="34"/>
      <c r="M238" s="34">
        <v>-15813.56</v>
      </c>
      <c r="N238" s="34">
        <v>15876.81424</v>
      </c>
      <c r="O238" s="34"/>
      <c r="P238" s="34">
        <v>-15876.81424</v>
      </c>
    </row>
    <row r="239" spans="1:16" x14ac:dyDescent="0.2">
      <c r="A239" s="42" t="s">
        <v>448</v>
      </c>
      <c r="B239" s="43" t="s">
        <v>221</v>
      </c>
      <c r="C239" s="34">
        <v>6993279.7810000004</v>
      </c>
      <c r="D239" s="34">
        <v>7254130</v>
      </c>
      <c r="E239" s="34">
        <v>6477060</v>
      </c>
      <c r="F239" s="34"/>
      <c r="G239" s="34">
        <v>-6477060</v>
      </c>
      <c r="H239" s="34">
        <v>6442710</v>
      </c>
      <c r="I239" s="34"/>
      <c r="J239" s="34">
        <v>-6442710</v>
      </c>
      <c r="K239" s="34">
        <v>6436680</v>
      </c>
      <c r="L239" s="34"/>
      <c r="M239" s="34">
        <v>-6436680</v>
      </c>
      <c r="N239" s="34">
        <v>6462426.7199999997</v>
      </c>
      <c r="O239" s="34"/>
      <c r="P239" s="34">
        <v>-6462426.7199999997</v>
      </c>
    </row>
    <row r="240" spans="1:16" x14ac:dyDescent="0.2">
      <c r="A240" s="42" t="s">
        <v>462</v>
      </c>
      <c r="B240" s="43" t="s">
        <v>463</v>
      </c>
      <c r="C240" s="57">
        <v>8443434</v>
      </c>
      <c r="D240" s="34">
        <v>5924700</v>
      </c>
      <c r="E240" s="34">
        <v>5900900</v>
      </c>
      <c r="F240" s="34"/>
      <c r="G240" s="34">
        <v>-5900900</v>
      </c>
      <c r="H240" s="34">
        <v>5889000</v>
      </c>
      <c r="I240" s="34"/>
      <c r="J240" s="34">
        <v>-5889000</v>
      </c>
      <c r="K240" s="34">
        <v>5889000</v>
      </c>
      <c r="L240" s="34"/>
      <c r="M240" s="34">
        <v>-5889000</v>
      </c>
      <c r="N240" s="34">
        <v>5912556</v>
      </c>
      <c r="O240" s="34"/>
      <c r="P240" s="34">
        <v>-5912556</v>
      </c>
    </row>
    <row r="241" spans="1:16" x14ac:dyDescent="0.2">
      <c r="A241" s="42" t="s">
        <v>464</v>
      </c>
      <c r="B241" s="43" t="s">
        <v>465</v>
      </c>
      <c r="C241" s="34">
        <v>-19978.837500000001</v>
      </c>
      <c r="D241" s="34"/>
      <c r="E241" s="34"/>
      <c r="F241" s="34"/>
      <c r="G241" s="34"/>
      <c r="H241" s="34"/>
      <c r="I241" s="34"/>
      <c r="J241" s="34"/>
      <c r="K241" s="34"/>
      <c r="L241" s="34"/>
      <c r="M241" s="34"/>
      <c r="N241" s="34"/>
      <c r="O241" s="34"/>
      <c r="P241" s="34"/>
    </row>
    <row r="242" spans="1:16" x14ac:dyDescent="0.2">
      <c r="A242" s="41" t="s">
        <v>395</v>
      </c>
      <c r="B242" s="40" t="s">
        <v>12</v>
      </c>
      <c r="C242" s="34">
        <v>95485432.587500006</v>
      </c>
      <c r="D242" s="34">
        <v>89348200</v>
      </c>
      <c r="E242" s="34">
        <v>83048600</v>
      </c>
      <c r="F242" s="34"/>
      <c r="G242" s="34">
        <v>-83048600</v>
      </c>
      <c r="H242" s="34">
        <v>82880800</v>
      </c>
      <c r="I242" s="34"/>
      <c r="J242" s="34">
        <v>-82880800</v>
      </c>
      <c r="K242" s="34">
        <v>82880800</v>
      </c>
      <c r="L242" s="34"/>
      <c r="M242" s="34">
        <v>-82880800</v>
      </c>
      <c r="N242" s="34">
        <v>83212323.200000003</v>
      </c>
      <c r="O242" s="34"/>
      <c r="P242" s="34">
        <v>-83212323.200000003</v>
      </c>
    </row>
    <row r="243" spans="1:16" x14ac:dyDescent="0.2">
      <c r="A243" s="42" t="s">
        <v>466</v>
      </c>
      <c r="B243" s="43" t="s">
        <v>467</v>
      </c>
      <c r="C243" s="34">
        <v>79803690.700000003</v>
      </c>
      <c r="D243" s="34">
        <v>73654800</v>
      </c>
      <c r="E243" s="34">
        <v>67418400</v>
      </c>
      <c r="F243" s="34"/>
      <c r="G243" s="34">
        <v>-67418400</v>
      </c>
      <c r="H243" s="34">
        <v>67282200</v>
      </c>
      <c r="I243" s="34"/>
      <c r="J243" s="34">
        <v>-67282200</v>
      </c>
      <c r="K243" s="34">
        <v>67282200</v>
      </c>
      <c r="L243" s="34"/>
      <c r="M243" s="34">
        <v>-67282200</v>
      </c>
      <c r="N243" s="34">
        <v>67551328.799999997</v>
      </c>
      <c r="O243" s="34"/>
      <c r="P243" s="34">
        <v>-67551328.799999997</v>
      </c>
    </row>
    <row r="244" spans="1:16" x14ac:dyDescent="0.2">
      <c r="A244" s="42" t="s">
        <v>468</v>
      </c>
      <c r="B244" s="43" t="s">
        <v>469</v>
      </c>
      <c r="C244" s="34">
        <v>15688401.5</v>
      </c>
      <c r="D244" s="34">
        <v>15693400</v>
      </c>
      <c r="E244" s="34">
        <v>15630200</v>
      </c>
      <c r="F244" s="34"/>
      <c r="G244" s="34">
        <v>-15630200</v>
      </c>
      <c r="H244" s="34">
        <v>15598600</v>
      </c>
      <c r="I244" s="34"/>
      <c r="J244" s="34">
        <v>-15598600</v>
      </c>
      <c r="K244" s="34">
        <v>15598600</v>
      </c>
      <c r="L244" s="34"/>
      <c r="M244" s="34">
        <v>-15598600</v>
      </c>
      <c r="N244" s="34">
        <v>15660994.4</v>
      </c>
      <c r="O244" s="34"/>
      <c r="P244" s="34">
        <v>-15660994.4</v>
      </c>
    </row>
    <row r="245" spans="1:16" x14ac:dyDescent="0.2">
      <c r="A245" s="42" t="s">
        <v>464</v>
      </c>
      <c r="B245" s="43" t="s">
        <v>465</v>
      </c>
      <c r="C245" s="56">
        <v>-6659.6125000000002</v>
      </c>
      <c r="D245" s="34"/>
      <c r="E245" s="34"/>
      <c r="F245" s="34"/>
      <c r="G245" s="34"/>
      <c r="H245" s="34"/>
      <c r="I245" s="34"/>
      <c r="J245" s="34"/>
      <c r="K245" s="34"/>
      <c r="L245" s="34"/>
      <c r="M245" s="34"/>
      <c r="N245" s="34"/>
      <c r="O245" s="34"/>
      <c r="P245" s="34"/>
    </row>
    <row r="246" spans="1:16" x14ac:dyDescent="0.2">
      <c r="A246" s="41" t="s">
        <v>396</v>
      </c>
      <c r="B246" s="40" t="s">
        <v>397</v>
      </c>
      <c r="C246" s="34">
        <v>65195490.280000001</v>
      </c>
      <c r="D246" s="34">
        <v>69430800</v>
      </c>
      <c r="E246" s="34">
        <v>69151400</v>
      </c>
      <c r="F246" s="34"/>
      <c r="G246" s="34">
        <v>-69151400</v>
      </c>
      <c r="H246" s="34">
        <v>69011700</v>
      </c>
      <c r="I246" s="34"/>
      <c r="J246" s="34">
        <v>-69011700</v>
      </c>
      <c r="K246" s="34">
        <v>69011700</v>
      </c>
      <c r="L246" s="34"/>
      <c r="M246" s="34">
        <v>-69011700</v>
      </c>
      <c r="N246" s="34">
        <v>69287746.799999997</v>
      </c>
      <c r="O246" s="34"/>
      <c r="P246" s="34">
        <v>-69287746.799999997</v>
      </c>
    </row>
    <row r="247" spans="1:16" x14ac:dyDescent="0.2">
      <c r="A247" s="42" t="s">
        <v>474</v>
      </c>
      <c r="B247" s="43" t="s">
        <v>475</v>
      </c>
      <c r="C247" s="34">
        <v>65195490.280000001</v>
      </c>
      <c r="D247" s="34">
        <v>69430800</v>
      </c>
      <c r="E247" s="34">
        <v>69151400</v>
      </c>
      <c r="F247" s="34"/>
      <c r="G247" s="34">
        <v>-69151400</v>
      </c>
      <c r="H247" s="34">
        <v>69011700</v>
      </c>
      <c r="I247" s="34"/>
      <c r="J247" s="34">
        <v>-69011700</v>
      </c>
      <c r="K247" s="34">
        <v>69011700</v>
      </c>
      <c r="L247" s="34"/>
      <c r="M247" s="34">
        <v>-69011700</v>
      </c>
      <c r="N247" s="34">
        <v>69287746.799999997</v>
      </c>
      <c r="O247" s="34"/>
      <c r="P247" s="34">
        <v>-69287746.799999997</v>
      </c>
    </row>
    <row r="248" spans="1:16" x14ac:dyDescent="0.2">
      <c r="A248" s="41" t="s">
        <v>398</v>
      </c>
      <c r="B248" s="40" t="s">
        <v>13</v>
      </c>
      <c r="C248" s="34">
        <v>2810399090.8874998</v>
      </c>
      <c r="D248" s="34">
        <v>2811445200</v>
      </c>
      <c r="E248" s="34">
        <v>2777374800</v>
      </c>
      <c r="F248" s="34"/>
      <c r="G248" s="34">
        <v>-2777374800</v>
      </c>
      <c r="H248" s="34">
        <v>2770860700</v>
      </c>
      <c r="I248" s="34"/>
      <c r="J248" s="34">
        <v>-2770860700</v>
      </c>
      <c r="K248" s="34">
        <v>2769860700</v>
      </c>
      <c r="L248" s="34"/>
      <c r="M248" s="34">
        <v>-2769860700</v>
      </c>
      <c r="N248" s="34">
        <v>2780940142.8000002</v>
      </c>
      <c r="O248" s="34"/>
      <c r="P248" s="34">
        <v>-2780940142.8000002</v>
      </c>
    </row>
    <row r="249" spans="1:16" x14ac:dyDescent="0.2">
      <c r="A249" s="42" t="s">
        <v>476</v>
      </c>
      <c r="B249" s="43" t="s">
        <v>14</v>
      </c>
      <c r="C249" s="34">
        <v>2811292422.5999999</v>
      </c>
      <c r="D249" s="34">
        <v>2812039500</v>
      </c>
      <c r="E249" s="34">
        <v>2777969100</v>
      </c>
      <c r="F249" s="34"/>
      <c r="G249" s="34">
        <v>-2777969100</v>
      </c>
      <c r="H249" s="34">
        <v>2771455000</v>
      </c>
      <c r="I249" s="34"/>
      <c r="J249" s="34">
        <v>-2771455000</v>
      </c>
      <c r="K249" s="34">
        <v>2770455000</v>
      </c>
      <c r="L249" s="34"/>
      <c r="M249" s="34">
        <v>-2770455000</v>
      </c>
      <c r="N249" s="34">
        <v>2781536820</v>
      </c>
      <c r="O249" s="34"/>
      <c r="P249" s="34">
        <v>-2781536820</v>
      </c>
    </row>
    <row r="250" spans="1:16" x14ac:dyDescent="0.2">
      <c r="A250" s="42" t="s">
        <v>454</v>
      </c>
      <c r="B250" s="43" t="s">
        <v>455</v>
      </c>
      <c r="C250" s="56">
        <v>-893331.71250000002</v>
      </c>
      <c r="D250" s="34">
        <v>-594300</v>
      </c>
      <c r="E250" s="34">
        <v>-594300</v>
      </c>
      <c r="F250" s="34"/>
      <c r="G250" s="34">
        <v>594300</v>
      </c>
      <c r="H250" s="34">
        <v>-594300</v>
      </c>
      <c r="I250" s="34"/>
      <c r="J250" s="34">
        <v>594300</v>
      </c>
      <c r="K250" s="34">
        <v>-594300</v>
      </c>
      <c r="L250" s="34"/>
      <c r="M250" s="34">
        <v>594300</v>
      </c>
      <c r="N250" s="34">
        <v>-596677.19999999995</v>
      </c>
      <c r="O250" s="34"/>
      <c r="P250" s="34">
        <v>596677.19999999995</v>
      </c>
    </row>
    <row r="251" spans="1:16" x14ac:dyDescent="0.2">
      <c r="A251" s="41" t="s">
        <v>399</v>
      </c>
      <c r="B251" s="40" t="s">
        <v>400</v>
      </c>
      <c r="C251" s="34">
        <v>48058107.609999999</v>
      </c>
      <c r="D251" s="34">
        <v>48500000</v>
      </c>
      <c r="E251" s="34">
        <v>50500000</v>
      </c>
      <c r="F251" s="34"/>
      <c r="G251" s="34">
        <v>-50500000</v>
      </c>
      <c r="H251" s="34">
        <v>50045800</v>
      </c>
      <c r="I251" s="34"/>
      <c r="J251" s="34">
        <v>-50045800</v>
      </c>
      <c r="K251" s="34">
        <v>49891400</v>
      </c>
      <c r="L251" s="34"/>
      <c r="M251" s="34">
        <v>-49891400</v>
      </c>
      <c r="N251" s="34">
        <v>50090965.600000001</v>
      </c>
      <c r="O251" s="34"/>
      <c r="P251" s="34">
        <v>-50090965.600000001</v>
      </c>
    </row>
    <row r="252" spans="1:16" x14ac:dyDescent="0.2">
      <c r="A252" s="42" t="s">
        <v>477</v>
      </c>
      <c r="B252" s="43" t="s">
        <v>478</v>
      </c>
      <c r="C252" s="34">
        <v>47700000</v>
      </c>
      <c r="D252" s="34">
        <v>48500000</v>
      </c>
      <c r="E252" s="34">
        <v>47000000</v>
      </c>
      <c r="F252" s="34"/>
      <c r="G252" s="34">
        <v>-47000000</v>
      </c>
      <c r="H252" s="34">
        <v>45645800</v>
      </c>
      <c r="I252" s="34"/>
      <c r="J252" s="34">
        <v>-45645800</v>
      </c>
      <c r="K252" s="34">
        <v>44491400</v>
      </c>
      <c r="L252" s="34"/>
      <c r="M252" s="34">
        <v>-44491400</v>
      </c>
      <c r="N252" s="34">
        <v>44669365.600000001</v>
      </c>
      <c r="O252" s="34"/>
      <c r="P252" s="34">
        <v>-44669365.600000001</v>
      </c>
    </row>
    <row r="253" spans="1:16" x14ac:dyDescent="0.2">
      <c r="A253" s="42" t="s">
        <v>479</v>
      </c>
      <c r="B253" s="43" t="s">
        <v>480</v>
      </c>
      <c r="C253" s="34"/>
      <c r="D253" s="34"/>
      <c r="E253" s="34">
        <v>3500000</v>
      </c>
      <c r="F253" s="34"/>
      <c r="G253" s="34">
        <v>-3500000</v>
      </c>
      <c r="H253" s="34">
        <v>4400000</v>
      </c>
      <c r="I253" s="34"/>
      <c r="J253" s="34">
        <v>-4400000</v>
      </c>
      <c r="K253" s="34">
        <v>5400000</v>
      </c>
      <c r="L253" s="34"/>
      <c r="M253" s="34">
        <v>-5400000</v>
      </c>
      <c r="N253" s="34">
        <v>5421600</v>
      </c>
      <c r="O253" s="34"/>
      <c r="P253" s="34">
        <v>-5421600</v>
      </c>
    </row>
    <row r="254" spans="1:16" x14ac:dyDescent="0.2">
      <c r="A254" s="42" t="s">
        <v>481</v>
      </c>
      <c r="B254" s="43" t="s">
        <v>9</v>
      </c>
      <c r="C254" s="34">
        <v>358107.61</v>
      </c>
      <c r="D254" s="34"/>
      <c r="E254" s="34"/>
      <c r="F254" s="34"/>
      <c r="G254" s="34"/>
      <c r="H254" s="34"/>
      <c r="I254" s="34"/>
      <c r="J254" s="34"/>
      <c r="K254" s="34"/>
      <c r="L254" s="34"/>
      <c r="M254" s="34"/>
      <c r="N254" s="34"/>
      <c r="O254" s="34"/>
      <c r="P254" s="34"/>
    </row>
    <row r="255" spans="1:16" x14ac:dyDescent="0.2">
      <c r="A255" s="35" t="s">
        <v>401</v>
      </c>
      <c r="B255" s="36" t="s">
        <v>402</v>
      </c>
      <c r="C255" s="34">
        <v>2217375819.4549918</v>
      </c>
      <c r="D255" s="34">
        <v>5030352153.7480001</v>
      </c>
      <c r="E255" s="34">
        <v>2491396392.026</v>
      </c>
      <c r="F255" s="34"/>
      <c r="G255" s="34">
        <v>-2491396392.026</v>
      </c>
      <c r="H255" s="34">
        <v>2338513817.52</v>
      </c>
      <c r="I255" s="34"/>
      <c r="J255" s="34">
        <v>-2338513817.52</v>
      </c>
      <c r="K255" s="34">
        <v>2215324117.178</v>
      </c>
      <c r="L255" s="34"/>
      <c r="M255" s="34">
        <v>-2215324117.178</v>
      </c>
      <c r="N255" s="34">
        <v>2224185413.6467099</v>
      </c>
      <c r="O255" s="34"/>
      <c r="P255" s="34">
        <v>-2224185413.6467099</v>
      </c>
    </row>
    <row r="256" spans="1:16" x14ac:dyDescent="0.2">
      <c r="A256" s="37" t="s">
        <v>403</v>
      </c>
      <c r="B256" s="38" t="s">
        <v>404</v>
      </c>
      <c r="C256" s="34">
        <v>131246652.23175481</v>
      </c>
      <c r="D256" s="34">
        <v>144209945.47799999</v>
      </c>
      <c r="E256" s="34">
        <v>144988685.70899999</v>
      </c>
      <c r="F256" s="34"/>
      <c r="G256" s="34">
        <v>-144988685.70899999</v>
      </c>
      <c r="H256" s="34">
        <v>146506352.78999999</v>
      </c>
      <c r="I256" s="34"/>
      <c r="J256" s="34">
        <v>-146506352.78999999</v>
      </c>
      <c r="K256" s="34">
        <v>147807150.264</v>
      </c>
      <c r="L256" s="34"/>
      <c r="M256" s="34">
        <v>-147807150.264</v>
      </c>
      <c r="N256" s="34">
        <v>148398378.86505601</v>
      </c>
      <c r="O256" s="34"/>
      <c r="P256" s="34">
        <v>-148398378.86505601</v>
      </c>
    </row>
    <row r="257" spans="1:16" x14ac:dyDescent="0.2">
      <c r="A257" s="39" t="s">
        <v>405</v>
      </c>
      <c r="B257" s="40" t="s">
        <v>406</v>
      </c>
      <c r="C257" s="34">
        <v>27509000.820094399</v>
      </c>
      <c r="D257" s="34">
        <v>28303666.534000002</v>
      </c>
      <c r="E257" s="34">
        <v>29129186.195999999</v>
      </c>
      <c r="F257" s="34"/>
      <c r="G257" s="34">
        <v>-29129186.195999999</v>
      </c>
      <c r="H257" s="34">
        <v>29806833.030000001</v>
      </c>
      <c r="I257" s="34"/>
      <c r="J257" s="34">
        <v>-29806833.030000001</v>
      </c>
      <c r="K257" s="34">
        <v>29951810.603999998</v>
      </c>
      <c r="L257" s="34"/>
      <c r="M257" s="34">
        <v>-29951810.603999998</v>
      </c>
      <c r="N257" s="34">
        <v>30071617.846416</v>
      </c>
      <c r="O257" s="34"/>
      <c r="P257" s="34">
        <v>-30071617.846416</v>
      </c>
    </row>
    <row r="258" spans="1:16" x14ac:dyDescent="0.2">
      <c r="A258" s="39" t="s">
        <v>407</v>
      </c>
      <c r="B258" s="40" t="s">
        <v>408</v>
      </c>
      <c r="C258" s="34">
        <v>9361279.8065783996</v>
      </c>
      <c r="D258" s="34">
        <v>10813787.742000001</v>
      </c>
      <c r="E258" s="34">
        <v>9900670.9839999992</v>
      </c>
      <c r="F258" s="34"/>
      <c r="G258" s="34">
        <v>-9900670.9839999992</v>
      </c>
      <c r="H258" s="34">
        <v>9998277.3100000005</v>
      </c>
      <c r="I258" s="34"/>
      <c r="J258" s="34">
        <v>-9998277.3100000005</v>
      </c>
      <c r="K258" s="34">
        <v>10103779.242000001</v>
      </c>
      <c r="L258" s="34"/>
      <c r="M258" s="34">
        <v>-10103779.242000001</v>
      </c>
      <c r="N258" s="34">
        <v>10144194.358968001</v>
      </c>
      <c r="O258" s="34"/>
      <c r="P258" s="34">
        <v>-10144194.358968001</v>
      </c>
    </row>
    <row r="259" spans="1:16" x14ac:dyDescent="0.2">
      <c r="A259" s="39" t="s">
        <v>409</v>
      </c>
      <c r="B259" s="40" t="s">
        <v>410</v>
      </c>
      <c r="C259" s="34">
        <v>47256746.716741197</v>
      </c>
      <c r="D259" s="34">
        <v>51249363.516000003</v>
      </c>
      <c r="E259" s="34">
        <v>51713494.729999997</v>
      </c>
      <c r="F259" s="34"/>
      <c r="G259" s="34">
        <v>-51713494.729999997</v>
      </c>
      <c r="H259" s="34">
        <v>51979856.759999998</v>
      </c>
      <c r="I259" s="34"/>
      <c r="J259" s="34">
        <v>-51979856.759999998</v>
      </c>
      <c r="K259" s="34">
        <v>52522071.946000002</v>
      </c>
      <c r="L259" s="34"/>
      <c r="M259" s="34">
        <v>-52522071.946000002</v>
      </c>
      <c r="N259" s="34">
        <v>52732160.233783998</v>
      </c>
      <c r="O259" s="34"/>
      <c r="P259" s="34">
        <v>-52732160.233783998</v>
      </c>
    </row>
    <row r="260" spans="1:16" x14ac:dyDescent="0.2">
      <c r="A260" s="39" t="s">
        <v>411</v>
      </c>
      <c r="B260" s="40" t="s">
        <v>412</v>
      </c>
      <c r="C260" s="34">
        <v>8620244.8805347998</v>
      </c>
      <c r="D260" s="34">
        <v>9670644.8239999991</v>
      </c>
      <c r="E260" s="34">
        <v>9706207.4550000001</v>
      </c>
      <c r="F260" s="34"/>
      <c r="G260" s="34">
        <v>-9706207.4550000001</v>
      </c>
      <c r="H260" s="34">
        <v>9811431.0500000007</v>
      </c>
      <c r="I260" s="34"/>
      <c r="J260" s="34">
        <v>-9811431.0500000007</v>
      </c>
      <c r="K260" s="34">
        <v>9913882.1099999994</v>
      </c>
      <c r="L260" s="34"/>
      <c r="M260" s="34">
        <v>-9913882.1099999994</v>
      </c>
      <c r="N260" s="34">
        <v>9953537.6384399999</v>
      </c>
      <c r="O260" s="34"/>
      <c r="P260" s="34">
        <v>-9953537.6384399999</v>
      </c>
    </row>
    <row r="261" spans="1:16" x14ac:dyDescent="0.2">
      <c r="A261" s="39" t="s">
        <v>413</v>
      </c>
      <c r="B261" s="40" t="s">
        <v>414</v>
      </c>
      <c r="C261" s="34">
        <v>7399925.5103652002</v>
      </c>
      <c r="D261" s="34">
        <v>9992303.8900000006</v>
      </c>
      <c r="E261" s="34">
        <v>10076581.795</v>
      </c>
      <c r="F261" s="34"/>
      <c r="G261" s="34">
        <v>-10076581.795</v>
      </c>
      <c r="H261" s="34">
        <v>10169356.449999999</v>
      </c>
      <c r="I261" s="34"/>
      <c r="J261" s="34">
        <v>-10169356.449999999</v>
      </c>
      <c r="K261" s="34">
        <v>10271096.390000001</v>
      </c>
      <c r="L261" s="34"/>
      <c r="M261" s="34">
        <v>-10271096.390000001</v>
      </c>
      <c r="N261" s="34">
        <v>10312180.775560001</v>
      </c>
      <c r="O261" s="34"/>
      <c r="P261" s="34">
        <v>-10312180.775560001</v>
      </c>
    </row>
    <row r="262" spans="1:16" x14ac:dyDescent="0.2">
      <c r="A262" s="39" t="s">
        <v>415</v>
      </c>
      <c r="B262" s="40" t="s">
        <v>416</v>
      </c>
      <c r="C262" s="34">
        <v>31099454.4974408</v>
      </c>
      <c r="D262" s="34">
        <v>34180178.972000003</v>
      </c>
      <c r="E262" s="34">
        <v>34462544.549000002</v>
      </c>
      <c r="F262" s="34"/>
      <c r="G262" s="34">
        <v>-34462544.549000002</v>
      </c>
      <c r="H262" s="34">
        <v>34740598.189999998</v>
      </c>
      <c r="I262" s="34"/>
      <c r="J262" s="34">
        <v>-34740598.189999998</v>
      </c>
      <c r="K262" s="34">
        <v>35044509.972000003</v>
      </c>
      <c r="L262" s="34"/>
      <c r="M262" s="34">
        <v>-35044509.972000003</v>
      </c>
      <c r="N262" s="34">
        <v>35184688.011887997</v>
      </c>
      <c r="O262" s="34"/>
      <c r="P262" s="34">
        <v>-35184688.011887997</v>
      </c>
    </row>
    <row r="263" spans="1:16" x14ac:dyDescent="0.2">
      <c r="A263" s="37" t="s">
        <v>417</v>
      </c>
      <c r="B263" s="38" t="s">
        <v>418</v>
      </c>
      <c r="C263" s="34">
        <v>255728489.9166272</v>
      </c>
      <c r="D263" s="34">
        <v>3082986478.2940001</v>
      </c>
      <c r="E263" s="34">
        <v>548512948.74000001</v>
      </c>
      <c r="F263" s="34"/>
      <c r="G263" s="34">
        <v>-548512948.74000001</v>
      </c>
      <c r="H263" s="34">
        <v>401352939.94</v>
      </c>
      <c r="I263" s="34"/>
      <c r="J263" s="34">
        <v>-401352939.94</v>
      </c>
      <c r="K263" s="34">
        <v>282931279.222</v>
      </c>
      <c r="L263" s="34"/>
      <c r="M263" s="34">
        <v>-282931279.222</v>
      </c>
      <c r="N263" s="34">
        <v>284063004.33888799</v>
      </c>
      <c r="O263" s="34"/>
      <c r="P263" s="34">
        <v>-284063004.33888799</v>
      </c>
    </row>
    <row r="264" spans="1:16" x14ac:dyDescent="0.2">
      <c r="A264" s="39" t="s">
        <v>419</v>
      </c>
      <c r="B264" s="40" t="s">
        <v>420</v>
      </c>
      <c r="C264" s="34">
        <v>29484181.521531604</v>
      </c>
      <c r="D264" s="34">
        <v>30042682.193999998</v>
      </c>
      <c r="E264" s="34">
        <v>30255407.190000001</v>
      </c>
      <c r="F264" s="34"/>
      <c r="G264" s="34">
        <v>-30255407.190000001</v>
      </c>
      <c r="H264" s="34">
        <v>30495020.899999999</v>
      </c>
      <c r="I264" s="34"/>
      <c r="J264" s="34">
        <v>-30495020.899999999</v>
      </c>
      <c r="K264" s="34">
        <v>30803539.98</v>
      </c>
      <c r="L264" s="34"/>
      <c r="M264" s="34">
        <v>-30803539.98</v>
      </c>
      <c r="N264" s="34">
        <v>30926754.13992</v>
      </c>
      <c r="O264" s="34"/>
      <c r="P264" s="34">
        <v>-30926754.13992</v>
      </c>
    </row>
    <row r="265" spans="1:16" x14ac:dyDescent="0.2">
      <c r="A265" s="39" t="s">
        <v>421</v>
      </c>
      <c r="B265" s="40" t="s">
        <v>422</v>
      </c>
      <c r="C265" s="34">
        <v>83179319.5</v>
      </c>
      <c r="D265" s="34">
        <v>68190900</v>
      </c>
      <c r="E265" s="34">
        <v>68599600</v>
      </c>
      <c r="F265" s="34"/>
      <c r="G265" s="34">
        <v>-68599600</v>
      </c>
      <c r="H265" s="34">
        <v>69637700</v>
      </c>
      <c r="I265" s="34"/>
      <c r="J265" s="34">
        <v>-69637700</v>
      </c>
      <c r="K265" s="34">
        <v>70336900</v>
      </c>
      <c r="L265" s="34"/>
      <c r="M265" s="34">
        <v>-70336900</v>
      </c>
      <c r="N265" s="34">
        <v>70618247.599999994</v>
      </c>
      <c r="O265" s="34"/>
      <c r="P265" s="34">
        <v>-70618247.599999994</v>
      </c>
    </row>
    <row r="266" spans="1:16" x14ac:dyDescent="0.2">
      <c r="A266" s="39" t="s">
        <v>423</v>
      </c>
      <c r="B266" s="40" t="s">
        <v>424</v>
      </c>
      <c r="C266" s="34">
        <v>24800000</v>
      </c>
      <c r="D266" s="34">
        <v>24725000</v>
      </c>
      <c r="E266" s="34">
        <v>22233000</v>
      </c>
      <c r="F266" s="34"/>
      <c r="G266" s="34">
        <v>-22233000</v>
      </c>
      <c r="H266" s="34">
        <v>22978000</v>
      </c>
      <c r="I266" s="34"/>
      <c r="J266" s="34">
        <v>-22978000</v>
      </c>
      <c r="K266" s="34">
        <v>23210200</v>
      </c>
      <c r="L266" s="34"/>
      <c r="M266" s="34">
        <v>-23210200</v>
      </c>
      <c r="N266" s="34">
        <v>23303040.800000001</v>
      </c>
      <c r="O266" s="34"/>
      <c r="P266" s="34">
        <v>-23303040.800000001</v>
      </c>
    </row>
    <row r="267" spans="1:16" x14ac:dyDescent="0.2">
      <c r="A267" s="39" t="s">
        <v>425</v>
      </c>
      <c r="B267" s="40" t="s">
        <v>426</v>
      </c>
      <c r="C267" s="34">
        <v>38889218.063875198</v>
      </c>
      <c r="D267" s="34">
        <v>7379106.6140000001</v>
      </c>
      <c r="E267" s="34">
        <v>6976103.4170000004</v>
      </c>
      <c r="F267" s="34"/>
      <c r="G267" s="34">
        <v>-6976103.4170000004</v>
      </c>
      <c r="H267" s="34">
        <v>7142463.8099999996</v>
      </c>
      <c r="I267" s="34"/>
      <c r="J267" s="34">
        <v>-7142463.8099999996</v>
      </c>
      <c r="K267" s="34">
        <v>7301634.2560000001</v>
      </c>
      <c r="L267" s="34"/>
      <c r="M267" s="34">
        <v>-7301634.2560000001</v>
      </c>
      <c r="N267" s="34">
        <v>7330840.7930239998</v>
      </c>
      <c r="O267" s="34"/>
      <c r="P267" s="34">
        <v>-7330840.7930239998</v>
      </c>
    </row>
    <row r="268" spans="1:16" x14ac:dyDescent="0.2">
      <c r="A268" s="39" t="s">
        <v>427</v>
      </c>
      <c r="B268" s="40" t="s">
        <v>428</v>
      </c>
      <c r="C268" s="34">
        <v>79375770.831220403</v>
      </c>
      <c r="D268" s="34">
        <v>2952648789.4860001</v>
      </c>
      <c r="E268" s="34">
        <v>420448838.13300002</v>
      </c>
      <c r="F268" s="34"/>
      <c r="G268" s="34">
        <v>-420448838.13300002</v>
      </c>
      <c r="H268" s="34">
        <v>271099755.23000002</v>
      </c>
      <c r="I268" s="34"/>
      <c r="J268" s="34">
        <v>-271099755.23000002</v>
      </c>
      <c r="K268" s="34">
        <v>151279004.986</v>
      </c>
      <c r="L268" s="34"/>
      <c r="M268" s="34">
        <v>-151279004.986</v>
      </c>
      <c r="N268" s="34">
        <v>151884121.00594401</v>
      </c>
      <c r="O268" s="34"/>
      <c r="P268" s="34">
        <v>-151884121.00594401</v>
      </c>
    </row>
    <row r="269" spans="1:16" x14ac:dyDescent="0.2">
      <c r="A269" s="37" t="s">
        <v>429</v>
      </c>
      <c r="B269" s="38" t="s">
        <v>430</v>
      </c>
      <c r="C269" s="34">
        <v>1830400677.3066101</v>
      </c>
      <c r="D269" s="34">
        <v>1803155729.9760001</v>
      </c>
      <c r="E269" s="34">
        <v>1797894757.5769999</v>
      </c>
      <c r="F269" s="34"/>
      <c r="G269" s="34">
        <v>-1797894757.5769999</v>
      </c>
      <c r="H269" s="34">
        <v>1790654524.79</v>
      </c>
      <c r="I269" s="34"/>
      <c r="J269" s="34">
        <v>-1790654524.79</v>
      </c>
      <c r="K269" s="34">
        <v>1784585687.6919999</v>
      </c>
      <c r="L269" s="34"/>
      <c r="M269" s="34">
        <v>-1784585687.6919999</v>
      </c>
      <c r="N269" s="34">
        <v>1791724030.44277</v>
      </c>
      <c r="O269" s="34"/>
      <c r="P269" s="34">
        <v>-1791724030.44277</v>
      </c>
    </row>
    <row r="270" spans="1:16" x14ac:dyDescent="0.2">
      <c r="A270" s="39" t="s">
        <v>431</v>
      </c>
      <c r="B270" s="40" t="s">
        <v>430</v>
      </c>
      <c r="C270" s="34">
        <v>1830400677.3066101</v>
      </c>
      <c r="D270" s="34">
        <v>1803155729.9760001</v>
      </c>
      <c r="E270" s="34">
        <v>1797894757.5769999</v>
      </c>
      <c r="F270" s="34"/>
      <c r="G270" s="34">
        <v>-1797894757.5769999</v>
      </c>
      <c r="H270" s="34">
        <v>1790654524.79</v>
      </c>
      <c r="I270" s="34"/>
      <c r="J270" s="34">
        <v>-1790654524.79</v>
      </c>
      <c r="K270" s="34">
        <v>1784585687.6919999</v>
      </c>
      <c r="L270" s="34"/>
      <c r="M270" s="34">
        <v>-1784585687.6919999</v>
      </c>
      <c r="N270" s="34">
        <v>1791724030.44277</v>
      </c>
      <c r="O270" s="34"/>
      <c r="P270" s="34">
        <v>-1791724030.44277</v>
      </c>
    </row>
    <row r="271" spans="1:16" x14ac:dyDescent="0.2">
      <c r="A271" s="35" t="s">
        <v>432</v>
      </c>
      <c r="B271" s="36" t="s">
        <v>433</v>
      </c>
      <c r="C271" s="34">
        <v>10474584019.299999</v>
      </c>
      <c r="D271" s="34">
        <v>11096894700</v>
      </c>
      <c r="E271" s="34">
        <v>11015024300</v>
      </c>
      <c r="F271" s="34"/>
      <c r="G271" s="34">
        <v>-11015024300</v>
      </c>
      <c r="H271" s="34">
        <v>11218677200</v>
      </c>
      <c r="I271" s="34"/>
      <c r="J271" s="34">
        <v>-11218677200</v>
      </c>
      <c r="K271" s="34">
        <v>11671465000</v>
      </c>
      <c r="L271" s="34"/>
      <c r="M271" s="34">
        <v>-11671465000</v>
      </c>
      <c r="N271" s="34">
        <v>11718150860</v>
      </c>
      <c r="O271" s="34"/>
      <c r="P271" s="34">
        <v>-11718150860</v>
      </c>
    </row>
    <row r="272" spans="1:16" x14ac:dyDescent="0.2">
      <c r="A272" s="37" t="s">
        <v>434</v>
      </c>
      <c r="B272" s="38" t="s">
        <v>435</v>
      </c>
      <c r="C272" s="34">
        <v>6051088993.54</v>
      </c>
      <c r="D272" s="34">
        <v>6873525800</v>
      </c>
      <c r="E272" s="34">
        <v>6649653200</v>
      </c>
      <c r="F272" s="34"/>
      <c r="G272" s="34">
        <v>-6649653200</v>
      </c>
      <c r="H272" s="34">
        <v>6868866200</v>
      </c>
      <c r="I272" s="34"/>
      <c r="J272" s="34">
        <v>-6868866200</v>
      </c>
      <c r="K272" s="34">
        <v>7073599200</v>
      </c>
      <c r="L272" s="34"/>
      <c r="M272" s="34">
        <v>-7073599200</v>
      </c>
      <c r="N272" s="34">
        <v>7101893596.8000002</v>
      </c>
      <c r="O272" s="34"/>
      <c r="P272" s="34">
        <v>-7101893596.8000002</v>
      </c>
    </row>
    <row r="273" spans="1:16" x14ac:dyDescent="0.2">
      <c r="A273" s="39" t="s">
        <v>436</v>
      </c>
      <c r="B273" s="40" t="s">
        <v>435</v>
      </c>
      <c r="C273" s="34">
        <v>6051082916.8400002</v>
      </c>
      <c r="D273" s="34">
        <v>6873225800</v>
      </c>
      <c r="E273" s="34">
        <v>6649353200</v>
      </c>
      <c r="F273" s="34"/>
      <c r="G273" s="34">
        <v>-6649353200</v>
      </c>
      <c r="H273" s="34">
        <v>6868566200</v>
      </c>
      <c r="I273" s="34"/>
      <c r="J273" s="34">
        <v>-6868566200</v>
      </c>
      <c r="K273" s="34">
        <v>7073299200</v>
      </c>
      <c r="L273" s="34"/>
      <c r="M273" s="34">
        <v>-7073299200</v>
      </c>
      <c r="N273" s="34">
        <v>7101592396.8000002</v>
      </c>
      <c r="O273" s="34"/>
      <c r="P273" s="34">
        <v>-7101592396.8000002</v>
      </c>
    </row>
    <row r="274" spans="1:16" x14ac:dyDescent="0.2">
      <c r="A274" s="39" t="s">
        <v>437</v>
      </c>
      <c r="B274" s="40" t="s">
        <v>438</v>
      </c>
      <c r="C274" s="34">
        <v>6076.7</v>
      </c>
      <c r="D274" s="34">
        <v>300000</v>
      </c>
      <c r="E274" s="34">
        <v>300000</v>
      </c>
      <c r="F274" s="34"/>
      <c r="G274" s="34">
        <v>-300000</v>
      </c>
      <c r="H274" s="34">
        <v>300000</v>
      </c>
      <c r="I274" s="34"/>
      <c r="J274" s="34">
        <v>-300000</v>
      </c>
      <c r="K274" s="34">
        <v>300000</v>
      </c>
      <c r="L274" s="34"/>
      <c r="M274" s="34">
        <v>-300000</v>
      </c>
      <c r="N274" s="34">
        <v>301200</v>
      </c>
      <c r="O274" s="34"/>
      <c r="P274" s="34">
        <v>-301200</v>
      </c>
    </row>
    <row r="275" spans="1:16" x14ac:dyDescent="0.2">
      <c r="A275" s="37" t="s">
        <v>439</v>
      </c>
      <c r="B275" s="38" t="s">
        <v>440</v>
      </c>
      <c r="C275" s="34">
        <v>945588968.75999987</v>
      </c>
      <c r="D275" s="34">
        <v>731259500</v>
      </c>
      <c r="E275" s="34">
        <v>746170900</v>
      </c>
      <c r="F275" s="34"/>
      <c r="G275" s="34">
        <v>-746170900</v>
      </c>
      <c r="H275" s="34">
        <v>700843100</v>
      </c>
      <c r="I275" s="34"/>
      <c r="J275" s="34">
        <v>-700843100</v>
      </c>
      <c r="K275" s="34">
        <v>789555200</v>
      </c>
      <c r="L275" s="34"/>
      <c r="M275" s="34">
        <v>-789555200</v>
      </c>
      <c r="N275" s="34">
        <v>792713420.79999995</v>
      </c>
      <c r="O275" s="34"/>
      <c r="P275" s="34">
        <v>-792713420.79999995</v>
      </c>
    </row>
    <row r="276" spans="1:16" x14ac:dyDescent="0.2">
      <c r="A276" s="39" t="s">
        <v>441</v>
      </c>
      <c r="B276" s="40" t="s">
        <v>442</v>
      </c>
      <c r="C276" s="34">
        <v>905209809.04999995</v>
      </c>
      <c r="D276" s="34">
        <v>694443000</v>
      </c>
      <c r="E276" s="34">
        <v>711717400</v>
      </c>
      <c r="F276" s="34"/>
      <c r="G276" s="34">
        <v>-711717400</v>
      </c>
      <c r="H276" s="34">
        <v>676851400</v>
      </c>
      <c r="I276" s="34"/>
      <c r="J276" s="34">
        <v>-676851400</v>
      </c>
      <c r="K276" s="34">
        <v>762955900</v>
      </c>
      <c r="L276" s="34"/>
      <c r="M276" s="34">
        <v>-762955900</v>
      </c>
      <c r="N276" s="34">
        <v>766007723.60000002</v>
      </c>
      <c r="O276" s="34"/>
      <c r="P276" s="34">
        <v>-766007723.60000002</v>
      </c>
    </row>
    <row r="277" spans="1:16" x14ac:dyDescent="0.2">
      <c r="A277" s="39" t="s">
        <v>443</v>
      </c>
      <c r="B277" s="40" t="s">
        <v>444</v>
      </c>
      <c r="C277" s="34">
        <v>40379159.710000001</v>
      </c>
      <c r="D277" s="34">
        <v>36816500</v>
      </c>
      <c r="E277" s="34">
        <v>34453500</v>
      </c>
      <c r="F277" s="34"/>
      <c r="G277" s="34">
        <v>-34453500</v>
      </c>
      <c r="H277" s="34">
        <v>23991700</v>
      </c>
      <c r="I277" s="34"/>
      <c r="J277" s="34">
        <v>-23991700</v>
      </c>
      <c r="K277" s="34">
        <v>26599300</v>
      </c>
      <c r="L277" s="34"/>
      <c r="M277" s="34">
        <v>-26599300</v>
      </c>
      <c r="N277" s="34">
        <v>26705697.199999999</v>
      </c>
      <c r="O277" s="34"/>
      <c r="P277" s="34">
        <v>-26705697.199999999</v>
      </c>
    </row>
    <row r="278" spans="1:16" x14ac:dyDescent="0.2">
      <c r="A278" s="37" t="s">
        <v>445</v>
      </c>
      <c r="B278" s="38" t="s">
        <v>446</v>
      </c>
      <c r="C278" s="34">
        <v>3477906057</v>
      </c>
      <c r="D278" s="34">
        <v>3492109400</v>
      </c>
      <c r="E278" s="34">
        <v>3619200200</v>
      </c>
      <c r="F278" s="34"/>
      <c r="G278" s="34">
        <v>-3619200200</v>
      </c>
      <c r="H278" s="34">
        <v>3648967900</v>
      </c>
      <c r="I278" s="34"/>
      <c r="J278" s="34">
        <v>-3648967900</v>
      </c>
      <c r="K278" s="34">
        <v>3808310600</v>
      </c>
      <c r="L278" s="34"/>
      <c r="M278" s="34">
        <v>-3808310600</v>
      </c>
      <c r="N278" s="34">
        <v>3823543842.4000001</v>
      </c>
      <c r="O278" s="34"/>
      <c r="P278" s="34">
        <v>-3823543842.4000001</v>
      </c>
    </row>
    <row r="279" spans="1:16" x14ac:dyDescent="0.2">
      <c r="A279" s="39" t="s">
        <v>447</v>
      </c>
      <c r="B279" s="40" t="s">
        <v>446</v>
      </c>
      <c r="C279" s="34">
        <v>3477906057</v>
      </c>
      <c r="D279" s="34">
        <v>3492109400</v>
      </c>
      <c r="E279" s="34">
        <v>3619200200</v>
      </c>
      <c r="F279" s="34"/>
      <c r="G279" s="34">
        <v>-3619200200</v>
      </c>
      <c r="H279" s="34">
        <v>3648967900</v>
      </c>
      <c r="I279" s="34"/>
      <c r="J279" s="34">
        <v>-3648967900</v>
      </c>
      <c r="K279" s="34">
        <v>3808310600</v>
      </c>
      <c r="L279" s="34"/>
      <c r="M279" s="34">
        <v>-3808310600</v>
      </c>
      <c r="N279" s="34">
        <v>3823543842.4000001</v>
      </c>
      <c r="O279" s="34"/>
      <c r="P279" s="34">
        <v>-3823543842.4000001</v>
      </c>
    </row>
  </sheetData>
  <pageMargins left="0.78740157480314965" right="0.78740157480314965" top="1.1417322834645669" bottom="0.62992125984251968" header="0.47244094488188981" footer="0.15748031496062992"/>
  <pageSetup paperSize="8" fitToHeight="0" orientation="landscape" r:id="rId1"/>
  <headerFooter>
    <oddHeader xml:space="preserve">&amp;L&amp;G
</oddHeader>
    <oddFooter>&amp;L&amp;7Druckdatum: &amp;D&amp;R&amp;7Seite &amp;P von &amp;N</oddFooter>
  </headerFooter>
  <customProperties>
    <customPr name="EpmWorksheetKeyString_GUID" r:id="rId2"/>
  </customPropertie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1"/>
  <sheetViews>
    <sheetView zoomScaleNormal="100" workbookViewId="0">
      <pane ySplit="4" topLeftCell="A218" activePane="bottomLeft" state="frozen"/>
      <selection pane="bottomLeft" activeCell="C231" sqref="C231"/>
    </sheetView>
  </sheetViews>
  <sheetFormatPr baseColWidth="10" defaultColWidth="10.375" defaultRowHeight="12.75" customHeight="1" x14ac:dyDescent="0.2"/>
  <cols>
    <col min="1" max="1" width="19.375" style="30" customWidth="1"/>
    <col min="2" max="2" width="49.5" style="30" customWidth="1"/>
    <col min="3" max="3" width="11.25" style="30" customWidth="1"/>
    <col min="4" max="4" width="13.125" style="30" customWidth="1"/>
    <col min="5" max="5" width="11.25" style="30" customWidth="1"/>
    <col min="6" max="6" width="13.125" style="30" customWidth="1"/>
    <col min="7" max="7" width="14.75" style="30" customWidth="1"/>
    <col min="8" max="9" width="11.25" style="30" customWidth="1"/>
    <col min="10" max="10" width="11.875" style="30" customWidth="1"/>
    <col min="11" max="12" width="11.25" style="30" customWidth="1"/>
    <col min="13" max="13" width="11.875" style="30" customWidth="1"/>
    <col min="14" max="14" width="16.875" style="30" customWidth="1"/>
    <col min="15" max="15" width="11.25" style="30" customWidth="1"/>
    <col min="16" max="16" width="13.625" style="30" customWidth="1"/>
    <col min="17" max="24" width="10.875" style="30" customWidth="1"/>
    <col min="25" max="16384" width="10.375" style="30"/>
  </cols>
  <sheetData>
    <row r="1" spans="1:16" s="25" customFormat="1" ht="15" customHeight="1" x14ac:dyDescent="0.25">
      <c r="A1" s="23" t="str">
        <f>[1]Hilfstabelle!H37</f>
        <v>Voranschlag - Finanzplan nach Aufgabengebieten (min)</v>
      </c>
      <c r="B1" s="24"/>
      <c r="C1" s="24"/>
      <c r="D1" s="24"/>
      <c r="E1" s="24"/>
      <c r="F1" s="24"/>
      <c r="G1" s="24"/>
      <c r="H1" s="24"/>
      <c r="I1" s="24"/>
    </row>
    <row r="2" spans="1:16" s="25" customFormat="1" ht="12.75" customHeight="1" x14ac:dyDescent="0.25">
      <c r="A2" s="27"/>
      <c r="B2" s="24"/>
      <c r="C2" s="24"/>
      <c r="D2" s="24"/>
      <c r="E2" s="24"/>
      <c r="F2" s="24"/>
      <c r="G2" s="24"/>
      <c r="H2" s="24"/>
      <c r="I2" s="24"/>
    </row>
    <row r="3" spans="1:16" ht="25.5" x14ac:dyDescent="0.2">
      <c r="A3" s="28" t="s">
        <v>31</v>
      </c>
      <c r="B3" s="28" t="s">
        <v>31</v>
      </c>
      <c r="C3" s="29" t="s">
        <v>32</v>
      </c>
      <c r="D3" s="29" t="s">
        <v>33</v>
      </c>
      <c r="E3" s="29" t="s">
        <v>34</v>
      </c>
      <c r="F3" s="29" t="s">
        <v>35</v>
      </c>
      <c r="G3" s="29" t="s">
        <v>36</v>
      </c>
      <c r="H3" s="29" t="s">
        <v>37</v>
      </c>
      <c r="I3" s="29" t="s">
        <v>38</v>
      </c>
      <c r="J3" s="29" t="s">
        <v>39</v>
      </c>
      <c r="K3" s="29" t="s">
        <v>40</v>
      </c>
      <c r="L3" s="29" t="s">
        <v>41</v>
      </c>
      <c r="M3" s="29" t="s">
        <v>42</v>
      </c>
      <c r="N3" s="29" t="s">
        <v>43</v>
      </c>
      <c r="O3" s="29" t="s">
        <v>44</v>
      </c>
      <c r="P3" s="29" t="s">
        <v>45</v>
      </c>
    </row>
    <row r="4" spans="1:16" x14ac:dyDescent="0.2">
      <c r="A4" s="28" t="s">
        <v>46</v>
      </c>
      <c r="B4" s="28" t="s">
        <v>31</v>
      </c>
      <c r="C4" s="31" t="s">
        <v>47</v>
      </c>
      <c r="D4" s="31" t="s">
        <v>47</v>
      </c>
      <c r="E4" s="31" t="s">
        <v>47</v>
      </c>
      <c r="F4" s="31" t="s">
        <v>47</v>
      </c>
      <c r="G4" s="31" t="s">
        <v>47</v>
      </c>
      <c r="H4" s="31" t="s">
        <v>47</v>
      </c>
      <c r="I4" s="31" t="s">
        <v>47</v>
      </c>
      <c r="J4" s="31" t="s">
        <v>47</v>
      </c>
      <c r="K4" s="31" t="s">
        <v>47</v>
      </c>
      <c r="L4" s="31" t="s">
        <v>47</v>
      </c>
      <c r="M4" s="31" t="s">
        <v>47</v>
      </c>
      <c r="N4" s="31" t="s">
        <v>47</v>
      </c>
      <c r="O4" s="31" t="s">
        <v>47</v>
      </c>
      <c r="P4" s="31" t="s">
        <v>47</v>
      </c>
    </row>
    <row r="5" spans="1:16" x14ac:dyDescent="0.2">
      <c r="A5" s="32" t="s">
        <v>48</v>
      </c>
      <c r="B5" s="33" t="s">
        <v>49</v>
      </c>
      <c r="C5" s="34">
        <v>71414106002.890045</v>
      </c>
      <c r="D5" s="34">
        <v>75322911700</v>
      </c>
      <c r="E5" s="34">
        <v>76763181000</v>
      </c>
      <c r="F5" s="34">
        <v>76853599000</v>
      </c>
      <c r="G5" s="34">
        <v>90418000</v>
      </c>
      <c r="H5" s="34">
        <v>77936989800</v>
      </c>
      <c r="I5" s="34">
        <v>78170139500</v>
      </c>
      <c r="J5" s="34">
        <v>233149700</v>
      </c>
      <c r="K5" s="34">
        <v>79402541100</v>
      </c>
      <c r="L5" s="34">
        <v>79617815100</v>
      </c>
      <c r="M5" s="34">
        <v>215274000</v>
      </c>
      <c r="N5" s="34">
        <v>80196566511</v>
      </c>
      <c r="O5" s="34">
        <v>81308642700</v>
      </c>
      <c r="P5" s="34">
        <v>1112076189</v>
      </c>
    </row>
    <row r="6" spans="1:16" x14ac:dyDescent="0.2">
      <c r="A6" s="35" t="s">
        <v>50</v>
      </c>
      <c r="B6" s="36" t="s">
        <v>51</v>
      </c>
      <c r="C6" s="34">
        <v>3139041688.7896419</v>
      </c>
      <c r="D6" s="34">
        <v>3195565783.9840002</v>
      </c>
      <c r="E6" s="34">
        <v>3257144444</v>
      </c>
      <c r="F6" s="34">
        <v>3335032513.8299999</v>
      </c>
      <c r="G6" s="34">
        <v>77888069.829999998</v>
      </c>
      <c r="H6" s="34">
        <v>3284512960.1040001</v>
      </c>
      <c r="I6" s="34">
        <v>3322690156.2579999</v>
      </c>
      <c r="J6" s="34">
        <v>38177196.153999999</v>
      </c>
      <c r="K6" s="34">
        <v>3255009618.6950002</v>
      </c>
      <c r="L6" s="34">
        <v>3298951359.2800002</v>
      </c>
      <c r="M6" s="34">
        <v>43941740.585000001</v>
      </c>
      <c r="N6" s="34">
        <v>3287559714.8819499</v>
      </c>
      <c r="O6" s="34">
        <v>3315526102.9619999</v>
      </c>
      <c r="P6" s="34">
        <v>27966388.080049999</v>
      </c>
    </row>
    <row r="7" spans="1:16" x14ac:dyDescent="0.2">
      <c r="A7" s="37" t="s">
        <v>52</v>
      </c>
      <c r="B7" s="38" t="s">
        <v>53</v>
      </c>
      <c r="C7" s="34">
        <v>295334008.44443238</v>
      </c>
      <c r="D7" s="34">
        <v>331339430.792</v>
      </c>
      <c r="E7" s="34">
        <v>337203994.55500001</v>
      </c>
      <c r="F7" s="34">
        <v>343708072.71399999</v>
      </c>
      <c r="G7" s="34">
        <v>6504078.159</v>
      </c>
      <c r="H7" s="34">
        <v>341239574.60299999</v>
      </c>
      <c r="I7" s="34">
        <v>348681326.07099998</v>
      </c>
      <c r="J7" s="34">
        <v>7441751.4680000003</v>
      </c>
      <c r="K7" s="34">
        <v>343316654.04500002</v>
      </c>
      <c r="L7" s="34">
        <v>351799848.79000002</v>
      </c>
      <c r="M7" s="34">
        <v>8483194.7449999992</v>
      </c>
      <c r="N7" s="34">
        <v>346749820.58544999</v>
      </c>
      <c r="O7" s="34">
        <v>356053706.778</v>
      </c>
      <c r="P7" s="34">
        <v>9303886.1925499998</v>
      </c>
    </row>
    <row r="8" spans="1:16" x14ac:dyDescent="0.2">
      <c r="A8" s="39" t="s">
        <v>54</v>
      </c>
      <c r="B8" s="40" t="s">
        <v>55</v>
      </c>
      <c r="C8" s="34">
        <v>128724133.3267554</v>
      </c>
      <c r="D8" s="34">
        <v>132905171.77599999</v>
      </c>
      <c r="E8" s="34">
        <v>134794157.76499999</v>
      </c>
      <c r="F8" s="34">
        <v>137555854.46599999</v>
      </c>
      <c r="G8" s="34">
        <v>2761696.7009999999</v>
      </c>
      <c r="H8" s="34">
        <v>136797907.05899999</v>
      </c>
      <c r="I8" s="34">
        <v>139515371.92699999</v>
      </c>
      <c r="J8" s="34">
        <v>2717464.8679999998</v>
      </c>
      <c r="K8" s="34">
        <v>138568285.06999999</v>
      </c>
      <c r="L8" s="34">
        <v>141255398.22999999</v>
      </c>
      <c r="M8" s="34">
        <v>2687113.16</v>
      </c>
      <c r="N8" s="34">
        <v>139953967.92070001</v>
      </c>
      <c r="O8" s="34">
        <v>142019421.09999999</v>
      </c>
      <c r="P8" s="34">
        <v>2065453.1793</v>
      </c>
    </row>
    <row r="9" spans="1:16" x14ac:dyDescent="0.2">
      <c r="A9" s="39" t="s">
        <v>56</v>
      </c>
      <c r="B9" s="40" t="s">
        <v>57</v>
      </c>
      <c r="C9" s="34">
        <v>10303619.598934799</v>
      </c>
      <c r="D9" s="34">
        <v>12142547.084000001</v>
      </c>
      <c r="E9" s="34">
        <v>12217295.654999999</v>
      </c>
      <c r="F9" s="34">
        <v>12150302.334000001</v>
      </c>
      <c r="G9" s="34">
        <v>-66993.320999999996</v>
      </c>
      <c r="H9" s="34">
        <v>12292069.278999999</v>
      </c>
      <c r="I9" s="34">
        <v>12211269.077</v>
      </c>
      <c r="J9" s="34">
        <v>-80800.202000000005</v>
      </c>
      <c r="K9" s="34">
        <v>12371477.505000001</v>
      </c>
      <c r="L9" s="34">
        <v>12283493.869999999</v>
      </c>
      <c r="M9" s="34">
        <v>-87983.634999999995</v>
      </c>
      <c r="N9" s="34">
        <v>12495192.28005</v>
      </c>
      <c r="O9" s="34">
        <v>12362697.834000001</v>
      </c>
      <c r="P9" s="34">
        <v>-132494.44605</v>
      </c>
    </row>
    <row r="10" spans="1:16" x14ac:dyDescent="0.2">
      <c r="A10" s="39" t="s">
        <v>58</v>
      </c>
      <c r="B10" s="40" t="s">
        <v>59</v>
      </c>
      <c r="C10" s="34">
        <v>41048796.958784796</v>
      </c>
      <c r="D10" s="34">
        <v>42983804.075999998</v>
      </c>
      <c r="E10" s="34">
        <v>45027428.149999999</v>
      </c>
      <c r="F10" s="34">
        <v>45873820.618000001</v>
      </c>
      <c r="G10" s="34">
        <v>846392.46799999999</v>
      </c>
      <c r="H10" s="34">
        <v>45112402.843999997</v>
      </c>
      <c r="I10" s="34">
        <v>45952922.728</v>
      </c>
      <c r="J10" s="34">
        <v>840519.88399999996</v>
      </c>
      <c r="K10" s="34">
        <v>45364047.475000001</v>
      </c>
      <c r="L10" s="34">
        <v>46185328.869999997</v>
      </c>
      <c r="M10" s="34">
        <v>821281.39500000014</v>
      </c>
      <c r="N10" s="34">
        <v>45817687.949749999</v>
      </c>
      <c r="O10" s="34">
        <v>46655754.833999999</v>
      </c>
      <c r="P10" s="34">
        <v>838066.88425</v>
      </c>
    </row>
    <row r="11" spans="1:16" x14ac:dyDescent="0.2">
      <c r="A11" s="39" t="s">
        <v>60</v>
      </c>
      <c r="B11" s="40" t="s">
        <v>61</v>
      </c>
      <c r="C11" s="34">
        <v>115257458.5599574</v>
      </c>
      <c r="D11" s="34">
        <v>143307907.85600001</v>
      </c>
      <c r="E11" s="34">
        <v>145165112.98500001</v>
      </c>
      <c r="F11" s="34">
        <v>148128095.296</v>
      </c>
      <c r="G11" s="34">
        <v>2962982.3110000002</v>
      </c>
      <c r="H11" s="34">
        <v>147037195.421</v>
      </c>
      <c r="I11" s="34">
        <v>151001762.33899999</v>
      </c>
      <c r="J11" s="34">
        <v>3964566.9180000001</v>
      </c>
      <c r="K11" s="34">
        <v>147012843.995</v>
      </c>
      <c r="L11" s="34">
        <v>152075627.81999999</v>
      </c>
      <c r="M11" s="34">
        <v>5062783.8250000002</v>
      </c>
      <c r="N11" s="34">
        <v>148482972.43494999</v>
      </c>
      <c r="O11" s="34">
        <v>155015833.00999999</v>
      </c>
      <c r="P11" s="34">
        <v>6532860.5750500001</v>
      </c>
    </row>
    <row r="12" spans="1:16" x14ac:dyDescent="0.2">
      <c r="A12" s="37" t="s">
        <v>62</v>
      </c>
      <c r="B12" s="38" t="s">
        <v>63</v>
      </c>
      <c r="C12" s="34">
        <v>586258381.94279683</v>
      </c>
      <c r="D12" s="34">
        <v>633985033.82799995</v>
      </c>
      <c r="E12" s="34">
        <v>632277046.82000005</v>
      </c>
      <c r="F12" s="34">
        <v>613726321.33800006</v>
      </c>
      <c r="G12" s="34">
        <v>-18550725.482000001</v>
      </c>
      <c r="H12" s="34">
        <v>640472447.91700006</v>
      </c>
      <c r="I12" s="34">
        <v>607535702.61000001</v>
      </c>
      <c r="J12" s="34">
        <v>-32936745.307</v>
      </c>
      <c r="K12" s="34">
        <v>644373331.28999996</v>
      </c>
      <c r="L12" s="34">
        <v>605564767.38</v>
      </c>
      <c r="M12" s="34">
        <v>-38808563.909999996</v>
      </c>
      <c r="N12" s="34">
        <v>650817064.60290003</v>
      </c>
      <c r="O12" s="34">
        <v>612681214.77199996</v>
      </c>
      <c r="P12" s="34">
        <v>-38135849.830899999</v>
      </c>
    </row>
    <row r="13" spans="1:16" x14ac:dyDescent="0.2">
      <c r="A13" s="39" t="s">
        <v>64</v>
      </c>
      <c r="B13" s="40" t="s">
        <v>65</v>
      </c>
      <c r="C13" s="34">
        <v>586258381.94279683</v>
      </c>
      <c r="D13" s="34">
        <v>633985033.82799995</v>
      </c>
      <c r="E13" s="34">
        <v>632277046.82000005</v>
      </c>
      <c r="F13" s="34">
        <v>613726321.33800006</v>
      </c>
      <c r="G13" s="34">
        <v>-18550725.482000001</v>
      </c>
      <c r="H13" s="34">
        <v>640472447.91700006</v>
      </c>
      <c r="I13" s="34">
        <v>607535702.61000001</v>
      </c>
      <c r="J13" s="34">
        <v>-32936745.307</v>
      </c>
      <c r="K13" s="34">
        <v>644373331.28999996</v>
      </c>
      <c r="L13" s="34">
        <v>605564767.38</v>
      </c>
      <c r="M13" s="34">
        <v>-38808563.909999996</v>
      </c>
      <c r="N13" s="34">
        <v>650817064.60290003</v>
      </c>
      <c r="O13" s="34">
        <v>612681214.77199996</v>
      </c>
      <c r="P13" s="34">
        <v>-38135849.830899999</v>
      </c>
    </row>
    <row r="14" spans="1:16" x14ac:dyDescent="0.2">
      <c r="A14" s="37" t="s">
        <v>66</v>
      </c>
      <c r="B14" s="38" t="s">
        <v>67</v>
      </c>
      <c r="C14" s="34">
        <v>114988396.484625</v>
      </c>
      <c r="D14" s="34">
        <v>212715455.39199999</v>
      </c>
      <c r="E14" s="34">
        <v>206011256.21000001</v>
      </c>
      <c r="F14" s="34">
        <v>204451978.59</v>
      </c>
      <c r="G14" s="34">
        <v>-1559277.62</v>
      </c>
      <c r="H14" s="34">
        <v>235883599.46599996</v>
      </c>
      <c r="I14" s="34">
        <v>204118344.34299999</v>
      </c>
      <c r="J14" s="34">
        <v>-31765255.123</v>
      </c>
      <c r="K14" s="34">
        <v>244006693.27000001</v>
      </c>
      <c r="L14" s="34">
        <v>223820216.33000001</v>
      </c>
      <c r="M14" s="34">
        <v>-20186476.940000001</v>
      </c>
      <c r="N14" s="34">
        <v>246446760.20269999</v>
      </c>
      <c r="O14" s="34">
        <v>228797213.234</v>
      </c>
      <c r="P14" s="34">
        <v>-17649546.968699999</v>
      </c>
    </row>
    <row r="15" spans="1:16" x14ac:dyDescent="0.2">
      <c r="A15" s="39" t="s">
        <v>68</v>
      </c>
      <c r="B15" s="40" t="s">
        <v>69</v>
      </c>
      <c r="C15" s="34">
        <v>54099077.834794901</v>
      </c>
      <c r="D15" s="34">
        <v>64591952.027999997</v>
      </c>
      <c r="E15" s="34">
        <v>63266238.134999998</v>
      </c>
      <c r="F15" s="34">
        <v>63748584.042000003</v>
      </c>
      <c r="G15" s="34">
        <v>482345.90700000012</v>
      </c>
      <c r="H15" s="34">
        <v>63876196.516999997</v>
      </c>
      <c r="I15" s="34">
        <v>60527005.200000003</v>
      </c>
      <c r="J15" s="34">
        <v>-3349191.3169999998</v>
      </c>
      <c r="K15" s="34">
        <v>63864957.115000002</v>
      </c>
      <c r="L15" s="34">
        <v>63001087</v>
      </c>
      <c r="M15" s="34">
        <v>-863870.11499999987</v>
      </c>
      <c r="N15" s="34">
        <v>64503606.686149999</v>
      </c>
      <c r="O15" s="34">
        <v>61261234.114</v>
      </c>
      <c r="P15" s="34">
        <v>-3242372.5721499999</v>
      </c>
    </row>
    <row r="16" spans="1:16" x14ac:dyDescent="0.2">
      <c r="A16" s="39" t="s">
        <v>70</v>
      </c>
      <c r="B16" s="40" t="s">
        <v>71</v>
      </c>
      <c r="C16" s="34">
        <v>29664088.758965403</v>
      </c>
      <c r="D16" s="34">
        <v>33155795.971999999</v>
      </c>
      <c r="E16" s="34">
        <v>33639026.865000002</v>
      </c>
      <c r="F16" s="34">
        <v>33010118.673999999</v>
      </c>
      <c r="G16" s="34">
        <v>-628908.19099999988</v>
      </c>
      <c r="H16" s="34">
        <v>33583106.114</v>
      </c>
      <c r="I16" s="34">
        <v>33591812.913000003</v>
      </c>
      <c r="J16" s="34">
        <v>8706.7990000000009</v>
      </c>
      <c r="K16" s="34">
        <v>33851996.829999998</v>
      </c>
      <c r="L16" s="34">
        <v>33883398.030000001</v>
      </c>
      <c r="M16" s="34">
        <v>31401.200000000001</v>
      </c>
      <c r="N16" s="34">
        <v>34190516.798299998</v>
      </c>
      <c r="O16" s="34">
        <v>34256843.460000001</v>
      </c>
      <c r="P16" s="34">
        <v>66326.661699999997</v>
      </c>
    </row>
    <row r="17" spans="1:16" x14ac:dyDescent="0.2">
      <c r="A17" s="39" t="s">
        <v>72</v>
      </c>
      <c r="B17" s="40" t="s">
        <v>73</v>
      </c>
      <c r="C17" s="34">
        <v>31225229.890864696</v>
      </c>
      <c r="D17" s="34">
        <v>114967707.392</v>
      </c>
      <c r="E17" s="34">
        <v>109105991.20999999</v>
      </c>
      <c r="F17" s="34">
        <v>107693275.874</v>
      </c>
      <c r="G17" s="34">
        <v>-1412715.3359999999</v>
      </c>
      <c r="H17" s="34">
        <v>138424296.83500001</v>
      </c>
      <c r="I17" s="34">
        <v>109999526.23</v>
      </c>
      <c r="J17" s="34">
        <v>-28424770.605</v>
      </c>
      <c r="K17" s="34">
        <v>146289739.32499999</v>
      </c>
      <c r="L17" s="34">
        <v>126935731.3</v>
      </c>
      <c r="M17" s="34">
        <v>-19354008.024999999</v>
      </c>
      <c r="N17" s="34">
        <v>147752636.71825001</v>
      </c>
      <c r="O17" s="34">
        <v>133279135.66</v>
      </c>
      <c r="P17" s="34">
        <v>-14473501.058250001</v>
      </c>
    </row>
    <row r="18" spans="1:16" x14ac:dyDescent="0.2">
      <c r="A18" s="37" t="s">
        <v>74</v>
      </c>
      <c r="B18" s="38" t="s">
        <v>75</v>
      </c>
      <c r="C18" s="34">
        <v>1357771720.080683</v>
      </c>
      <c r="D18" s="34">
        <v>1329823725.4200001</v>
      </c>
      <c r="E18" s="34">
        <v>1397593135.7</v>
      </c>
      <c r="F18" s="34">
        <v>1440289504.1559999</v>
      </c>
      <c r="G18" s="34">
        <v>42696368.456</v>
      </c>
      <c r="H18" s="34">
        <v>1377999243.256</v>
      </c>
      <c r="I18" s="34">
        <v>1422248523.812</v>
      </c>
      <c r="J18" s="34">
        <v>44249280.556000002</v>
      </c>
      <c r="K18" s="34">
        <v>1337204966.54</v>
      </c>
      <c r="L18" s="34">
        <v>1379626762.49</v>
      </c>
      <c r="M18" s="34">
        <v>42421795.950000003</v>
      </c>
      <c r="N18" s="34">
        <v>1350577016.2054</v>
      </c>
      <c r="O18" s="34">
        <v>1379597504.402</v>
      </c>
      <c r="P18" s="34">
        <v>29020488.196600001</v>
      </c>
    </row>
    <row r="19" spans="1:16" x14ac:dyDescent="0.2">
      <c r="A19" s="39" t="s">
        <v>76</v>
      </c>
      <c r="B19" s="40" t="s">
        <v>77</v>
      </c>
      <c r="C19" s="34">
        <v>12528524.152231401</v>
      </c>
      <c r="D19" s="34">
        <v>15130015.427999999</v>
      </c>
      <c r="E19" s="34">
        <v>14734869.885</v>
      </c>
      <c r="F19" s="34">
        <v>14332849.026000001</v>
      </c>
      <c r="G19" s="34">
        <v>-402020.859</v>
      </c>
      <c r="H19" s="34">
        <v>13740966.08</v>
      </c>
      <c r="I19" s="34">
        <v>13319811.286</v>
      </c>
      <c r="J19" s="34">
        <v>-421154.79399999999</v>
      </c>
      <c r="K19" s="34">
        <v>13223397.6</v>
      </c>
      <c r="L19" s="34">
        <v>12801638.66</v>
      </c>
      <c r="M19" s="34">
        <v>-421758.94</v>
      </c>
      <c r="N19" s="34">
        <v>13355631.575999999</v>
      </c>
      <c r="O19" s="34">
        <v>12937832.812000001</v>
      </c>
      <c r="P19" s="34">
        <v>-417798.76400000002</v>
      </c>
    </row>
    <row r="20" spans="1:16" x14ac:dyDescent="0.2">
      <c r="A20" s="39" t="s">
        <v>78</v>
      </c>
      <c r="B20" s="40" t="s">
        <v>79</v>
      </c>
      <c r="C20" s="34">
        <v>699549683.94552958</v>
      </c>
      <c r="D20" s="34">
        <v>652634754.45599997</v>
      </c>
      <c r="E20" s="34">
        <v>654984934.19500005</v>
      </c>
      <c r="F20" s="34">
        <v>670799961.40799999</v>
      </c>
      <c r="G20" s="34">
        <v>15815027.213</v>
      </c>
      <c r="H20" s="34">
        <v>643529473.51199996</v>
      </c>
      <c r="I20" s="34">
        <v>661702472.72000003</v>
      </c>
      <c r="J20" s="34">
        <v>18172999.208000001</v>
      </c>
      <c r="K20" s="34">
        <v>648117414.86000001</v>
      </c>
      <c r="L20" s="34">
        <v>664741143.97000003</v>
      </c>
      <c r="M20" s="34">
        <v>16623729.109999999</v>
      </c>
      <c r="N20" s="34">
        <v>654598589.0086</v>
      </c>
      <c r="O20" s="34">
        <v>658037213.50999999</v>
      </c>
      <c r="P20" s="34">
        <v>3438624.5014</v>
      </c>
    </row>
    <row r="21" spans="1:16" x14ac:dyDescent="0.2">
      <c r="A21" s="39" t="s">
        <v>80</v>
      </c>
      <c r="B21" s="40" t="s">
        <v>81</v>
      </c>
      <c r="C21" s="34">
        <v>631738239.93992186</v>
      </c>
      <c r="D21" s="34">
        <v>647930077.43200004</v>
      </c>
      <c r="E21" s="34">
        <v>713552888.90499997</v>
      </c>
      <c r="F21" s="34">
        <v>740878280.92200005</v>
      </c>
      <c r="G21" s="34">
        <v>27325392.017000001</v>
      </c>
      <c r="H21" s="34">
        <v>705692171.06400001</v>
      </c>
      <c r="I21" s="34">
        <v>732724732.972</v>
      </c>
      <c r="J21" s="34">
        <v>27032561.908</v>
      </c>
      <c r="K21" s="34">
        <v>661189447.08000004</v>
      </c>
      <c r="L21" s="34">
        <v>687384751.32000005</v>
      </c>
      <c r="M21" s="34">
        <v>26195304.239999998</v>
      </c>
      <c r="N21" s="34">
        <v>667801341.55079997</v>
      </c>
      <c r="O21" s="34">
        <v>693796993.13800001</v>
      </c>
      <c r="P21" s="34">
        <v>25995651.587200001</v>
      </c>
    </row>
    <row r="22" spans="1:16" x14ac:dyDescent="0.2">
      <c r="A22" s="39" t="s">
        <v>82</v>
      </c>
      <c r="B22" s="40" t="s">
        <v>83</v>
      </c>
      <c r="C22" s="34">
        <v>13955272.043000299</v>
      </c>
      <c r="D22" s="34">
        <v>14128878.104</v>
      </c>
      <c r="E22" s="34">
        <v>14320442.715</v>
      </c>
      <c r="F22" s="34">
        <v>14278412.800000001</v>
      </c>
      <c r="G22" s="34">
        <v>-42029.915000000001</v>
      </c>
      <c r="H22" s="34">
        <v>15036632.6</v>
      </c>
      <c r="I22" s="34">
        <v>14501506.834000001</v>
      </c>
      <c r="J22" s="34">
        <v>-535125.76599999995</v>
      </c>
      <c r="K22" s="34">
        <v>14674707</v>
      </c>
      <c r="L22" s="34">
        <v>14699228.539999999</v>
      </c>
      <c r="M22" s="34">
        <v>24521.54</v>
      </c>
      <c r="N22" s="34">
        <v>14821454.07</v>
      </c>
      <c r="O22" s="34">
        <v>14825464.942</v>
      </c>
      <c r="P22" s="34">
        <v>4010.8719999999998</v>
      </c>
    </row>
    <row r="23" spans="1:16" x14ac:dyDescent="0.2">
      <c r="A23" s="37" t="s">
        <v>84</v>
      </c>
      <c r="B23" s="38" t="s">
        <v>85</v>
      </c>
      <c r="C23" s="34">
        <v>321443112.22750759</v>
      </c>
      <c r="D23" s="34">
        <v>327153284.99199998</v>
      </c>
      <c r="E23" s="34">
        <v>320411126.76999998</v>
      </c>
      <c r="F23" s="34">
        <v>324658133.75999999</v>
      </c>
      <c r="G23" s="34">
        <v>4247006.99</v>
      </c>
      <c r="H23" s="34">
        <v>321998658.33899999</v>
      </c>
      <c r="I23" s="34">
        <v>325754156.11000001</v>
      </c>
      <c r="J23" s="34">
        <v>3755497.7710000002</v>
      </c>
      <c r="K23" s="34">
        <v>321703590.56999999</v>
      </c>
      <c r="L23" s="34">
        <v>323770828.92000002</v>
      </c>
      <c r="M23" s="34">
        <v>2067238.35</v>
      </c>
      <c r="N23" s="34">
        <v>324920626.47570002</v>
      </c>
      <c r="O23" s="34">
        <v>322322632.92799997</v>
      </c>
      <c r="P23" s="34">
        <v>-2597993.5477</v>
      </c>
    </row>
    <row r="24" spans="1:16" x14ac:dyDescent="0.2">
      <c r="A24" s="39" t="s">
        <v>86</v>
      </c>
      <c r="B24" s="40" t="s">
        <v>87</v>
      </c>
      <c r="C24" s="34">
        <v>147227992.57439929</v>
      </c>
      <c r="D24" s="34">
        <v>150201506.46799999</v>
      </c>
      <c r="E24" s="34">
        <v>146288293.81</v>
      </c>
      <c r="F24" s="34">
        <v>147397657.50999999</v>
      </c>
      <c r="G24" s="34">
        <v>1109363.7</v>
      </c>
      <c r="H24" s="34">
        <v>148134098.419</v>
      </c>
      <c r="I24" s="34">
        <v>148764425.92399999</v>
      </c>
      <c r="J24" s="34">
        <v>630327.50500000012</v>
      </c>
      <c r="K24" s="34">
        <v>147925664.16499999</v>
      </c>
      <c r="L24" s="34">
        <v>148249352.12</v>
      </c>
      <c r="M24" s="34">
        <v>323687.95500000002</v>
      </c>
      <c r="N24" s="34">
        <v>149404920.80665001</v>
      </c>
      <c r="O24" s="34">
        <v>147931514.87599999</v>
      </c>
      <c r="P24" s="34">
        <v>-1473405.93065</v>
      </c>
    </row>
    <row r="25" spans="1:16" x14ac:dyDescent="0.2">
      <c r="A25" s="39" t="s">
        <v>88</v>
      </c>
      <c r="B25" s="40" t="s">
        <v>89</v>
      </c>
      <c r="C25" s="34">
        <v>103200672.5576798</v>
      </c>
      <c r="D25" s="34">
        <v>106919369.104</v>
      </c>
      <c r="E25" s="34">
        <v>103547812.185</v>
      </c>
      <c r="F25" s="34">
        <v>106907312.44400001</v>
      </c>
      <c r="G25" s="34">
        <v>3359500.2590000001</v>
      </c>
      <c r="H25" s="34">
        <v>102675843.264</v>
      </c>
      <c r="I25" s="34">
        <v>106036191.961</v>
      </c>
      <c r="J25" s="34">
        <v>3360348.6970000006</v>
      </c>
      <c r="K25" s="34">
        <v>102028914.905</v>
      </c>
      <c r="L25" s="34">
        <v>104522474.29000001</v>
      </c>
      <c r="M25" s="34">
        <v>2493559.3849999998</v>
      </c>
      <c r="N25" s="34">
        <v>103049204.05405</v>
      </c>
      <c r="O25" s="34">
        <v>102638805.456</v>
      </c>
      <c r="P25" s="34">
        <v>-410398.59804999997</v>
      </c>
    </row>
    <row r="26" spans="1:16" x14ac:dyDescent="0.2">
      <c r="A26" s="39" t="s">
        <v>90</v>
      </c>
      <c r="B26" s="40" t="s">
        <v>91</v>
      </c>
      <c r="C26" s="34">
        <v>71014447.095428497</v>
      </c>
      <c r="D26" s="34">
        <v>70032409.420000002</v>
      </c>
      <c r="E26" s="34">
        <v>70575020.775000006</v>
      </c>
      <c r="F26" s="34">
        <v>70353163.805999994</v>
      </c>
      <c r="G26" s="34">
        <v>-221856.96900000001</v>
      </c>
      <c r="H26" s="34">
        <v>71188716.656000003</v>
      </c>
      <c r="I26" s="34">
        <v>70953538.224999994</v>
      </c>
      <c r="J26" s="34">
        <v>-235178.43100000001</v>
      </c>
      <c r="K26" s="34">
        <v>71749011.5</v>
      </c>
      <c r="L26" s="34">
        <v>70999002.510000005</v>
      </c>
      <c r="M26" s="34">
        <v>-750008.98999999987</v>
      </c>
      <c r="N26" s="34">
        <v>72466501.614999995</v>
      </c>
      <c r="O26" s="34">
        <v>71752312.596000001</v>
      </c>
      <c r="P26" s="34">
        <v>-714189.01899999997</v>
      </c>
    </row>
    <row r="27" spans="1:16" x14ac:dyDescent="0.2">
      <c r="A27" s="37" t="s">
        <v>92</v>
      </c>
      <c r="B27" s="38" t="s">
        <v>93</v>
      </c>
      <c r="C27" s="34">
        <v>222807193.8000918</v>
      </c>
      <c r="D27" s="34">
        <v>103023682.648</v>
      </c>
      <c r="E27" s="34">
        <v>99020603.625</v>
      </c>
      <c r="F27" s="34">
        <v>137815720.382</v>
      </c>
      <c r="G27" s="34">
        <v>38795116.756999999</v>
      </c>
      <c r="H27" s="34">
        <v>99662890.785999998</v>
      </c>
      <c r="I27" s="34">
        <v>138498710.75299999</v>
      </c>
      <c r="J27" s="34">
        <v>38835819.967</v>
      </c>
      <c r="K27" s="34">
        <v>95989483.730000004</v>
      </c>
      <c r="L27" s="34">
        <v>134819072.08000001</v>
      </c>
      <c r="M27" s="34">
        <v>38829588.350000001</v>
      </c>
      <c r="N27" s="34">
        <v>96949378.567300007</v>
      </c>
      <c r="O27" s="34">
        <v>133145764.028</v>
      </c>
      <c r="P27" s="34">
        <v>36196385.460699998</v>
      </c>
    </row>
    <row r="28" spans="1:16" x14ac:dyDescent="0.2">
      <c r="A28" s="39" t="s">
        <v>94</v>
      </c>
      <c r="B28" s="40" t="s">
        <v>93</v>
      </c>
      <c r="C28" s="34">
        <v>222807193.8000918</v>
      </c>
      <c r="D28" s="34">
        <v>103023682.648</v>
      </c>
      <c r="E28" s="34">
        <v>99020603.625</v>
      </c>
      <c r="F28" s="34">
        <v>137815720.382</v>
      </c>
      <c r="G28" s="34">
        <v>38795116.756999999</v>
      </c>
      <c r="H28" s="34">
        <v>99662890.785999998</v>
      </c>
      <c r="I28" s="34">
        <v>138498710.75299999</v>
      </c>
      <c r="J28" s="34">
        <v>38835819.967</v>
      </c>
      <c r="K28" s="34">
        <v>95989483.730000004</v>
      </c>
      <c r="L28" s="34">
        <v>134819072.08000001</v>
      </c>
      <c r="M28" s="34">
        <v>38829588.350000001</v>
      </c>
      <c r="N28" s="34">
        <v>96949378.567300007</v>
      </c>
      <c r="O28" s="34">
        <v>133145764.028</v>
      </c>
      <c r="P28" s="34">
        <v>36196385.460699998</v>
      </c>
    </row>
    <row r="29" spans="1:16" x14ac:dyDescent="0.2">
      <c r="A29" s="37" t="s">
        <v>95</v>
      </c>
      <c r="B29" s="38" t="s">
        <v>96</v>
      </c>
      <c r="C29" s="34">
        <v>240438875.80950537</v>
      </c>
      <c r="D29" s="34">
        <v>257525170.912</v>
      </c>
      <c r="E29" s="34">
        <v>264627280.31999999</v>
      </c>
      <c r="F29" s="34">
        <v>270382782.88999999</v>
      </c>
      <c r="G29" s="34">
        <v>5755502.5700000003</v>
      </c>
      <c r="H29" s="34">
        <v>267256545.73699999</v>
      </c>
      <c r="I29" s="34">
        <v>275853392.55900002</v>
      </c>
      <c r="J29" s="34">
        <v>8596846.8220000006</v>
      </c>
      <c r="K29" s="34">
        <v>268414899.25000003</v>
      </c>
      <c r="L29" s="34">
        <v>279549863.29000002</v>
      </c>
      <c r="M29" s="34">
        <v>11134964.039999999</v>
      </c>
      <c r="N29" s="34">
        <v>271099048.24250001</v>
      </c>
      <c r="O29" s="34">
        <v>282928066.81999999</v>
      </c>
      <c r="P29" s="34">
        <v>11829018.577500001</v>
      </c>
    </row>
    <row r="30" spans="1:16" x14ac:dyDescent="0.2">
      <c r="A30" s="39" t="s">
        <v>97</v>
      </c>
      <c r="B30" s="40" t="s">
        <v>98</v>
      </c>
      <c r="C30" s="34">
        <v>182666350.307542</v>
      </c>
      <c r="D30" s="34">
        <v>191990649.676</v>
      </c>
      <c r="E30" s="34">
        <v>195713902.29499999</v>
      </c>
      <c r="F30" s="34">
        <v>199830397.25400001</v>
      </c>
      <c r="G30" s="34">
        <v>4116494.9589999998</v>
      </c>
      <c r="H30" s="34">
        <v>197669084.37900001</v>
      </c>
      <c r="I30" s="34">
        <v>204242461.73300001</v>
      </c>
      <c r="J30" s="34">
        <v>6573377.3540000003</v>
      </c>
      <c r="K30" s="34">
        <v>199691138.24000001</v>
      </c>
      <c r="L30" s="34">
        <v>207378957.22999999</v>
      </c>
      <c r="M30" s="34">
        <v>7687818.9900000002</v>
      </c>
      <c r="N30" s="34">
        <v>201688049.62239999</v>
      </c>
      <c r="O30" s="34">
        <v>209887175.61399999</v>
      </c>
      <c r="P30" s="34">
        <v>8199125.9916000003</v>
      </c>
    </row>
    <row r="31" spans="1:16" x14ac:dyDescent="0.2">
      <c r="A31" s="39" t="s">
        <v>99</v>
      </c>
      <c r="B31" s="40" t="s">
        <v>100</v>
      </c>
      <c r="C31" s="34">
        <v>647695.39695730014</v>
      </c>
      <c r="D31" s="34">
        <v>812101.73199999996</v>
      </c>
      <c r="E31" s="34">
        <v>802358.56499999994</v>
      </c>
      <c r="F31" s="34">
        <v>806282.14000000013</v>
      </c>
      <c r="G31" s="34">
        <v>3923.5749999999998</v>
      </c>
      <c r="H31" s="34">
        <v>809483.71699999995</v>
      </c>
      <c r="I31" s="34">
        <v>809572.17</v>
      </c>
      <c r="J31" s="34">
        <v>88.453000000000003</v>
      </c>
      <c r="K31" s="34">
        <v>817301.11499999999</v>
      </c>
      <c r="L31" s="34">
        <v>818582.7</v>
      </c>
      <c r="M31" s="34">
        <v>1281.585</v>
      </c>
      <c r="N31" s="34">
        <v>825474.12615000003</v>
      </c>
      <c r="O31" s="34">
        <v>827382.14000000013</v>
      </c>
      <c r="P31" s="34">
        <v>1908.01385</v>
      </c>
    </row>
    <row r="32" spans="1:16" x14ac:dyDescent="0.2">
      <c r="A32" s="39" t="s">
        <v>101</v>
      </c>
      <c r="B32" s="40" t="s">
        <v>102</v>
      </c>
      <c r="C32" s="34">
        <v>57124830.105006099</v>
      </c>
      <c r="D32" s="34">
        <v>64722419.504000001</v>
      </c>
      <c r="E32" s="34">
        <v>68111019.459999993</v>
      </c>
      <c r="F32" s="34">
        <v>69746103.496000007</v>
      </c>
      <c r="G32" s="34">
        <v>1635084.0360000003</v>
      </c>
      <c r="H32" s="34">
        <v>68777977.641000003</v>
      </c>
      <c r="I32" s="34">
        <v>70801358.656000003</v>
      </c>
      <c r="J32" s="34">
        <v>2023381.0149999999</v>
      </c>
      <c r="K32" s="34">
        <v>67906459.894999996</v>
      </c>
      <c r="L32" s="34">
        <v>71352323.359999999</v>
      </c>
      <c r="M32" s="34">
        <v>3445863.4649999999</v>
      </c>
      <c r="N32" s="34">
        <v>68585524.493949994</v>
      </c>
      <c r="O32" s="34">
        <v>72213509.066</v>
      </c>
      <c r="P32" s="34">
        <v>3627984.5720500001</v>
      </c>
    </row>
    <row r="33" spans="1:16" x14ac:dyDescent="0.2">
      <c r="A33" s="35" t="s">
        <v>103</v>
      </c>
      <c r="B33" s="36" t="s">
        <v>104</v>
      </c>
      <c r="C33" s="34">
        <v>3480317737.689383</v>
      </c>
      <c r="D33" s="34">
        <v>3649739655.9840002</v>
      </c>
      <c r="E33" s="34">
        <v>3669639615.7049999</v>
      </c>
      <c r="F33" s="34">
        <v>3640157851.1799998</v>
      </c>
      <c r="G33" s="34">
        <v>-29481764.524999999</v>
      </c>
      <c r="H33" s="34">
        <v>3760882275.7399993</v>
      </c>
      <c r="I33" s="34">
        <v>3713530921.1290002</v>
      </c>
      <c r="J33" s="34">
        <v>-47351354.611000001</v>
      </c>
      <c r="K33" s="34">
        <v>3868212097.415</v>
      </c>
      <c r="L33" s="34">
        <v>3805448120.6599998</v>
      </c>
      <c r="M33" s="34">
        <v>-62763976.755000003</v>
      </c>
      <c r="N33" s="34">
        <v>3906894218.3891501</v>
      </c>
      <c r="O33" s="34">
        <v>3933112559.1820002</v>
      </c>
      <c r="P33" s="34">
        <v>26218340.792849999</v>
      </c>
    </row>
    <row r="34" spans="1:16" x14ac:dyDescent="0.2">
      <c r="A34" s="37" t="s">
        <v>105</v>
      </c>
      <c r="B34" s="38" t="s">
        <v>106</v>
      </c>
      <c r="C34" s="34">
        <v>727062046.4489367</v>
      </c>
      <c r="D34" s="34">
        <v>750742903.74800003</v>
      </c>
      <c r="E34" s="34">
        <v>733690001.94500005</v>
      </c>
      <c r="F34" s="34">
        <v>729878724.66199994</v>
      </c>
      <c r="G34" s="34">
        <v>-3811277.2829999998</v>
      </c>
      <c r="H34" s="34">
        <v>733900208.42799997</v>
      </c>
      <c r="I34" s="34">
        <v>721148661.87100005</v>
      </c>
      <c r="J34" s="34">
        <v>-12751546.557</v>
      </c>
      <c r="K34" s="34">
        <v>738345108.26999998</v>
      </c>
      <c r="L34" s="34">
        <v>734110066.28999996</v>
      </c>
      <c r="M34" s="34">
        <v>-4235041.9800000004</v>
      </c>
      <c r="N34" s="34">
        <v>745728559.3527</v>
      </c>
      <c r="O34" s="34">
        <v>757076990.22000003</v>
      </c>
      <c r="P34" s="34">
        <v>11348430.8673</v>
      </c>
    </row>
    <row r="35" spans="1:16" x14ac:dyDescent="0.2">
      <c r="A35" s="39" t="s">
        <v>107</v>
      </c>
      <c r="B35" s="40" t="s">
        <v>108</v>
      </c>
      <c r="C35" s="34">
        <v>212016393.30028149</v>
      </c>
      <c r="D35" s="34">
        <v>203612826.46399999</v>
      </c>
      <c r="E35" s="34">
        <v>180680836.505</v>
      </c>
      <c r="F35" s="34">
        <v>181375148.53200001</v>
      </c>
      <c r="G35" s="34">
        <v>694312.02700000012</v>
      </c>
      <c r="H35" s="34">
        <v>179980543.896</v>
      </c>
      <c r="I35" s="34">
        <v>171890400.979</v>
      </c>
      <c r="J35" s="34">
        <v>-8090142.9170000004</v>
      </c>
      <c r="K35" s="34">
        <v>181339015.12</v>
      </c>
      <c r="L35" s="34">
        <v>182215338.25999999</v>
      </c>
      <c r="M35" s="34">
        <v>876323.14000000013</v>
      </c>
      <c r="N35" s="34">
        <v>183152405.2712</v>
      </c>
      <c r="O35" s="34">
        <v>199753548.53200001</v>
      </c>
      <c r="P35" s="34">
        <v>16601143.2608</v>
      </c>
    </row>
    <row r="36" spans="1:16" x14ac:dyDescent="0.2">
      <c r="A36" s="39" t="s">
        <v>109</v>
      </c>
      <c r="B36" s="40" t="s">
        <v>110</v>
      </c>
      <c r="C36" s="34">
        <v>515045653.14865524</v>
      </c>
      <c r="D36" s="34">
        <v>547130077.28400004</v>
      </c>
      <c r="E36" s="34">
        <v>553009165.44000006</v>
      </c>
      <c r="F36" s="34">
        <v>548503576.13</v>
      </c>
      <c r="G36" s="34">
        <v>-4505589.3099999996</v>
      </c>
      <c r="H36" s="34">
        <v>553919664.53199995</v>
      </c>
      <c r="I36" s="34">
        <v>549258260.89199996</v>
      </c>
      <c r="J36" s="34">
        <v>-4661403.6399999997</v>
      </c>
      <c r="K36" s="34">
        <v>557006093.14999998</v>
      </c>
      <c r="L36" s="34">
        <v>551894728.02999997</v>
      </c>
      <c r="M36" s="34">
        <v>-5111365.12</v>
      </c>
      <c r="N36" s="34">
        <v>562576154.08150005</v>
      </c>
      <c r="O36" s="34">
        <v>557323441.68799996</v>
      </c>
      <c r="P36" s="34">
        <v>-5252712.3935000002</v>
      </c>
    </row>
    <row r="37" spans="1:16" x14ac:dyDescent="0.2">
      <c r="A37" s="37" t="s">
        <v>111</v>
      </c>
      <c r="B37" s="38" t="s">
        <v>112</v>
      </c>
      <c r="C37" s="34">
        <v>2622599955.1014771</v>
      </c>
      <c r="D37" s="34">
        <v>2748511746.6560001</v>
      </c>
      <c r="E37" s="34">
        <v>2808043652.2150002</v>
      </c>
      <c r="F37" s="34">
        <v>2799663232.0560002</v>
      </c>
      <c r="G37" s="34">
        <v>-8380420.159</v>
      </c>
      <c r="H37" s="34">
        <v>2878180257.6570001</v>
      </c>
      <c r="I37" s="34">
        <v>2866890566.8309999</v>
      </c>
      <c r="J37" s="34">
        <v>-11289690.825999999</v>
      </c>
      <c r="K37" s="34">
        <v>2949917393.2849998</v>
      </c>
      <c r="L37" s="34">
        <v>2924849016</v>
      </c>
      <c r="M37" s="34">
        <v>-25068377.285</v>
      </c>
      <c r="N37" s="34">
        <v>2979416567.2178502</v>
      </c>
      <c r="O37" s="34">
        <v>2998009650.0279999</v>
      </c>
      <c r="P37" s="34">
        <v>18593082.810150001</v>
      </c>
    </row>
    <row r="38" spans="1:16" x14ac:dyDescent="0.2">
      <c r="A38" s="39" t="s">
        <v>113</v>
      </c>
      <c r="B38" s="40" t="s">
        <v>114</v>
      </c>
      <c r="C38" s="34">
        <v>79146001.090225205</v>
      </c>
      <c r="D38" s="34">
        <v>80033570.871999994</v>
      </c>
      <c r="E38" s="34">
        <v>81762571.489999995</v>
      </c>
      <c r="F38" s="34">
        <v>81170220.739999995</v>
      </c>
      <c r="G38" s="34">
        <v>-592350.75</v>
      </c>
      <c r="H38" s="34">
        <v>83562181.282000005</v>
      </c>
      <c r="I38" s="34">
        <v>82701185.753000006</v>
      </c>
      <c r="J38" s="34">
        <v>-860995.52899999986</v>
      </c>
      <c r="K38" s="34">
        <v>85522042.590000004</v>
      </c>
      <c r="L38" s="34">
        <v>84559353.700000003</v>
      </c>
      <c r="M38" s="34">
        <v>-962688.89</v>
      </c>
      <c r="N38" s="34">
        <v>86377263.015900001</v>
      </c>
      <c r="O38" s="34">
        <v>86449650.540000007</v>
      </c>
      <c r="P38" s="34">
        <v>72387.524099999995</v>
      </c>
    </row>
    <row r="39" spans="1:16" x14ac:dyDescent="0.2">
      <c r="A39" s="39" t="s">
        <v>115</v>
      </c>
      <c r="B39" s="40" t="s">
        <v>116</v>
      </c>
      <c r="C39" s="34">
        <v>1066188528.212984</v>
      </c>
      <c r="D39" s="34">
        <v>1142153254.28</v>
      </c>
      <c r="E39" s="34">
        <v>1162516951.635</v>
      </c>
      <c r="F39" s="34">
        <v>1128814638.3759999</v>
      </c>
      <c r="G39" s="34">
        <v>-33702313.259000003</v>
      </c>
      <c r="H39" s="34">
        <v>1191735367.9649999</v>
      </c>
      <c r="I39" s="34">
        <v>1153190137.1259999</v>
      </c>
      <c r="J39" s="34">
        <v>-38545230.839000002</v>
      </c>
      <c r="K39" s="34">
        <v>1221363311.71</v>
      </c>
      <c r="L39" s="34">
        <v>1181009696.1400001</v>
      </c>
      <c r="M39" s="34">
        <v>-40353615.57</v>
      </c>
      <c r="N39" s="34">
        <v>1233576944.8271</v>
      </c>
      <c r="O39" s="34">
        <v>1210938440.4619999</v>
      </c>
      <c r="P39" s="34">
        <v>-22638504.3651</v>
      </c>
    </row>
    <row r="40" spans="1:16" x14ac:dyDescent="0.2">
      <c r="A40" s="39" t="s">
        <v>117</v>
      </c>
      <c r="B40" s="40" t="s">
        <v>118</v>
      </c>
      <c r="C40" s="34">
        <v>534684408.04213911</v>
      </c>
      <c r="D40" s="34">
        <v>538277740.63600004</v>
      </c>
      <c r="E40" s="34">
        <v>547174882.12</v>
      </c>
      <c r="F40" s="34">
        <v>543735662.77999997</v>
      </c>
      <c r="G40" s="34">
        <v>-3439219.34</v>
      </c>
      <c r="H40" s="34">
        <v>560718006.27699995</v>
      </c>
      <c r="I40" s="34">
        <v>556189044.18900001</v>
      </c>
      <c r="J40" s="34">
        <v>-4528962.0880000005</v>
      </c>
      <c r="K40" s="34">
        <v>574633666.35000002</v>
      </c>
      <c r="L40" s="34">
        <v>569065113.63</v>
      </c>
      <c r="M40" s="34">
        <v>-5568552.7199999997</v>
      </c>
      <c r="N40" s="34">
        <v>580380003.01349998</v>
      </c>
      <c r="O40" s="34">
        <v>584545085.58000004</v>
      </c>
      <c r="P40" s="34">
        <v>4165082.5665000002</v>
      </c>
    </row>
    <row r="41" spans="1:16" x14ac:dyDescent="0.2">
      <c r="A41" s="39" t="s">
        <v>119</v>
      </c>
      <c r="B41" s="40" t="s">
        <v>120</v>
      </c>
      <c r="C41" s="34">
        <v>347778982.1971283</v>
      </c>
      <c r="D41" s="34">
        <v>360860000.86799997</v>
      </c>
      <c r="E41" s="34">
        <v>364408876.97000003</v>
      </c>
      <c r="F41" s="34">
        <v>361343570.16000003</v>
      </c>
      <c r="G41" s="34">
        <v>-3065306.81</v>
      </c>
      <c r="H41" s="34">
        <v>373707282.13300002</v>
      </c>
      <c r="I41" s="34">
        <v>376757029.76300001</v>
      </c>
      <c r="J41" s="34">
        <v>3049747.63</v>
      </c>
      <c r="K41" s="34">
        <v>383248602.63499999</v>
      </c>
      <c r="L41" s="34">
        <v>377989622.52999997</v>
      </c>
      <c r="M41" s="34">
        <v>-5258980.1050000004</v>
      </c>
      <c r="N41" s="34">
        <v>387081088.66135001</v>
      </c>
      <c r="O41" s="34">
        <v>387703513.44599998</v>
      </c>
      <c r="P41" s="34">
        <v>622424.78465000005</v>
      </c>
    </row>
    <row r="42" spans="1:16" x14ac:dyDescent="0.2">
      <c r="A42" s="39" t="s">
        <v>121</v>
      </c>
      <c r="B42" s="40" t="s">
        <v>122</v>
      </c>
      <c r="C42" s="34">
        <v>33496950.640000001</v>
      </c>
      <c r="D42" s="34">
        <v>32282000</v>
      </c>
      <c r="E42" s="34">
        <v>32516700</v>
      </c>
      <c r="F42" s="34">
        <v>14492600</v>
      </c>
      <c r="G42" s="34">
        <v>-18024100</v>
      </c>
      <c r="H42" s="34">
        <v>32841900</v>
      </c>
      <c r="I42" s="34">
        <v>14482600</v>
      </c>
      <c r="J42" s="34">
        <v>-18359300</v>
      </c>
      <c r="K42" s="34">
        <v>33170300</v>
      </c>
      <c r="L42" s="34">
        <v>13720000</v>
      </c>
      <c r="M42" s="34">
        <v>-19450300</v>
      </c>
      <c r="N42" s="34">
        <v>33502003</v>
      </c>
      <c r="O42" s="34">
        <v>13720000</v>
      </c>
      <c r="P42" s="34">
        <v>-19782003</v>
      </c>
    </row>
    <row r="43" spans="1:16" x14ac:dyDescent="0.2">
      <c r="A43" s="39" t="s">
        <v>123</v>
      </c>
      <c r="B43" s="40" t="s">
        <v>124</v>
      </c>
      <c r="C43" s="34">
        <v>561305084.91900003</v>
      </c>
      <c r="D43" s="34">
        <v>594905180</v>
      </c>
      <c r="E43" s="34">
        <v>619663670</v>
      </c>
      <c r="F43" s="34">
        <v>670106540</v>
      </c>
      <c r="G43" s="34">
        <v>50442870</v>
      </c>
      <c r="H43" s="34">
        <v>635615520</v>
      </c>
      <c r="I43" s="34">
        <v>683570570</v>
      </c>
      <c r="J43" s="34">
        <v>47955050</v>
      </c>
      <c r="K43" s="34">
        <v>651979470</v>
      </c>
      <c r="L43" s="34">
        <v>698505230</v>
      </c>
      <c r="M43" s="34">
        <v>46525760</v>
      </c>
      <c r="N43" s="34">
        <v>658499264.70000005</v>
      </c>
      <c r="O43" s="34">
        <v>714652960</v>
      </c>
      <c r="P43" s="34">
        <v>56153695.299999997</v>
      </c>
    </row>
    <row r="44" spans="1:16" x14ac:dyDescent="0.2">
      <c r="A44" s="37" t="s">
        <v>125</v>
      </c>
      <c r="B44" s="38" t="s">
        <v>126</v>
      </c>
      <c r="C44" s="34">
        <v>130655736.13896891</v>
      </c>
      <c r="D44" s="34">
        <v>150485005.58000001</v>
      </c>
      <c r="E44" s="34">
        <v>127905961.54500002</v>
      </c>
      <c r="F44" s="34">
        <v>110615894.462</v>
      </c>
      <c r="G44" s="34">
        <v>-17290067.083000001</v>
      </c>
      <c r="H44" s="34">
        <v>148801809.655</v>
      </c>
      <c r="I44" s="34">
        <v>125491692.42700002</v>
      </c>
      <c r="J44" s="34">
        <v>-23310117.228</v>
      </c>
      <c r="K44" s="34">
        <v>179949595.86000001</v>
      </c>
      <c r="L44" s="34">
        <v>146489038.37</v>
      </c>
      <c r="M44" s="34">
        <v>-33460557.489999998</v>
      </c>
      <c r="N44" s="34">
        <v>181749091.8186</v>
      </c>
      <c r="O44" s="34">
        <v>178025918.93399999</v>
      </c>
      <c r="P44" s="34">
        <v>-3723172.8846</v>
      </c>
    </row>
    <row r="45" spans="1:16" x14ac:dyDescent="0.2">
      <c r="A45" s="39" t="s">
        <v>127</v>
      </c>
      <c r="B45" s="40" t="s">
        <v>108</v>
      </c>
      <c r="C45" s="34">
        <v>35755608.852345303</v>
      </c>
      <c r="D45" s="34">
        <v>37259762.652000003</v>
      </c>
      <c r="E45" s="34">
        <v>37492863.965000004</v>
      </c>
      <c r="F45" s="34">
        <v>37056189.486000001</v>
      </c>
      <c r="G45" s="34">
        <v>-436674.47899999999</v>
      </c>
      <c r="H45" s="34">
        <v>37819177.237000003</v>
      </c>
      <c r="I45" s="34">
        <v>37339198.133000001</v>
      </c>
      <c r="J45" s="34">
        <v>-479979.10399999988</v>
      </c>
      <c r="K45" s="34">
        <v>38108259.515000001</v>
      </c>
      <c r="L45" s="34">
        <v>37726195.229999997</v>
      </c>
      <c r="M45" s="34">
        <v>-382064.28499999992</v>
      </c>
      <c r="N45" s="34">
        <v>38489342.110150002</v>
      </c>
      <c r="O45" s="34">
        <v>37884384.986000001</v>
      </c>
      <c r="P45" s="34">
        <v>-604957.12415000005</v>
      </c>
    </row>
    <row r="46" spans="1:16" x14ac:dyDescent="0.2">
      <c r="A46" s="39" t="s">
        <v>128</v>
      </c>
      <c r="B46" s="40" t="s">
        <v>129</v>
      </c>
      <c r="C46" s="34">
        <v>94900127.286623597</v>
      </c>
      <c r="D46" s="34">
        <v>113225242.928</v>
      </c>
      <c r="E46" s="34">
        <v>90413097.579999998</v>
      </c>
      <c r="F46" s="34">
        <v>73559704.975999996</v>
      </c>
      <c r="G46" s="34">
        <v>-16853392.603999998</v>
      </c>
      <c r="H46" s="34">
        <v>110982632.418</v>
      </c>
      <c r="I46" s="34">
        <v>88152494.294</v>
      </c>
      <c r="J46" s="34">
        <v>-22830138.124000002</v>
      </c>
      <c r="K46" s="34">
        <v>141841336.345</v>
      </c>
      <c r="L46" s="34">
        <v>108762843.14</v>
      </c>
      <c r="M46" s="34">
        <v>-33078493.204999998</v>
      </c>
      <c r="N46" s="34">
        <v>143259749.70844999</v>
      </c>
      <c r="O46" s="34">
        <v>140141533.94800001</v>
      </c>
      <c r="P46" s="34">
        <v>-3118215.7604499999</v>
      </c>
    </row>
    <row r="47" spans="1:16" x14ac:dyDescent="0.2">
      <c r="A47" s="35" t="s">
        <v>130</v>
      </c>
      <c r="B47" s="36" t="s">
        <v>131</v>
      </c>
      <c r="C47" s="34">
        <v>5990822136.2861176</v>
      </c>
      <c r="D47" s="34">
        <v>6383758446.3000002</v>
      </c>
      <c r="E47" s="34">
        <v>6391061566.9200001</v>
      </c>
      <c r="F47" s="34">
        <v>6339579342.9639997</v>
      </c>
      <c r="G47" s="34">
        <v>-51482223.956</v>
      </c>
      <c r="H47" s="34">
        <v>6457981025.309</v>
      </c>
      <c r="I47" s="34">
        <v>6483009254.309</v>
      </c>
      <c r="J47" s="34">
        <v>25028229</v>
      </c>
      <c r="K47" s="34">
        <v>6517842120.0550003</v>
      </c>
      <c r="L47" s="34">
        <v>6517619798.4300003</v>
      </c>
      <c r="M47" s="34">
        <v>-222321.625</v>
      </c>
      <c r="N47" s="34">
        <v>6583020541.2555504</v>
      </c>
      <c r="O47" s="34">
        <v>6694314785.3039999</v>
      </c>
      <c r="P47" s="34">
        <v>111294244.04844999</v>
      </c>
    </row>
    <row r="48" spans="1:16" x14ac:dyDescent="0.2">
      <c r="A48" s="37" t="s">
        <v>132</v>
      </c>
      <c r="B48" s="38" t="s">
        <v>133</v>
      </c>
      <c r="C48" s="34">
        <v>4933516712.8967676</v>
      </c>
      <c r="D48" s="34">
        <v>5215030208.8000002</v>
      </c>
      <c r="E48" s="34">
        <v>5289206558.7950001</v>
      </c>
      <c r="F48" s="34">
        <v>5197926872.5439997</v>
      </c>
      <c r="G48" s="34">
        <v>-91279686.251000002</v>
      </c>
      <c r="H48" s="34">
        <v>5358839886.6829996</v>
      </c>
      <c r="I48" s="34">
        <v>5312678877.2019997</v>
      </c>
      <c r="J48" s="34">
        <v>-46161009.480999999</v>
      </c>
      <c r="K48" s="34">
        <v>5413950291.0450001</v>
      </c>
      <c r="L48" s="34">
        <v>5366114816.5200005</v>
      </c>
      <c r="M48" s="34">
        <v>-47835474.524999999</v>
      </c>
      <c r="N48" s="34">
        <v>5468089793.9554501</v>
      </c>
      <c r="O48" s="34">
        <v>5530552856.2019997</v>
      </c>
      <c r="P48" s="34">
        <v>62463062.246550001</v>
      </c>
    </row>
    <row r="49" spans="1:16" x14ac:dyDescent="0.2">
      <c r="A49" s="39" t="s">
        <v>134</v>
      </c>
      <c r="B49" s="40" t="s">
        <v>135</v>
      </c>
      <c r="C49" s="34">
        <v>1872982357.9499609</v>
      </c>
      <c r="D49" s="34">
        <v>2163720925.4640002</v>
      </c>
      <c r="E49" s="34">
        <v>2226895512.1199999</v>
      </c>
      <c r="F49" s="34">
        <v>2150516780.3579998</v>
      </c>
      <c r="G49" s="34">
        <v>-76378731.761999995</v>
      </c>
      <c r="H49" s="34">
        <v>2281475082.237</v>
      </c>
      <c r="I49" s="34">
        <v>2240108425.1700001</v>
      </c>
      <c r="J49" s="34">
        <v>-41366657.067000002</v>
      </c>
      <c r="K49" s="34">
        <v>2316092965.395</v>
      </c>
      <c r="L49" s="34">
        <v>2272189888.5900002</v>
      </c>
      <c r="M49" s="34">
        <v>-43903076.805</v>
      </c>
      <c r="N49" s="34">
        <v>2339253895.0489502</v>
      </c>
      <c r="O49" s="34">
        <v>2417752315.2800002</v>
      </c>
      <c r="P49" s="34">
        <v>78498420.23105</v>
      </c>
    </row>
    <row r="50" spans="1:16" x14ac:dyDescent="0.2">
      <c r="A50" s="39" t="s">
        <v>136</v>
      </c>
      <c r="B50" s="40" t="s">
        <v>137</v>
      </c>
      <c r="C50" s="34">
        <v>564810552.99970114</v>
      </c>
      <c r="D50" s="34">
        <v>568381682.12800002</v>
      </c>
      <c r="E50" s="34">
        <v>567075512.17499995</v>
      </c>
      <c r="F50" s="34">
        <v>566679854.16400003</v>
      </c>
      <c r="G50" s="34">
        <v>-395658.011</v>
      </c>
      <c r="H50" s="34">
        <v>570815935.91400003</v>
      </c>
      <c r="I50" s="34">
        <v>574230810.56500006</v>
      </c>
      <c r="J50" s="34">
        <v>3414874.6510000001</v>
      </c>
      <c r="K50" s="34">
        <v>574881212.64999998</v>
      </c>
      <c r="L50" s="34">
        <v>577596845.58000004</v>
      </c>
      <c r="M50" s="34">
        <v>2715632.93</v>
      </c>
      <c r="N50" s="34">
        <v>580630024.77649999</v>
      </c>
      <c r="O50" s="34">
        <v>580218929.29799998</v>
      </c>
      <c r="P50" s="34">
        <v>-411095.47850000003</v>
      </c>
    </row>
    <row r="51" spans="1:16" x14ac:dyDescent="0.2">
      <c r="A51" s="39" t="s">
        <v>138</v>
      </c>
      <c r="B51" s="40" t="s">
        <v>139</v>
      </c>
      <c r="C51" s="34">
        <v>536771290.11838436</v>
      </c>
      <c r="D51" s="34">
        <v>541608081.42400002</v>
      </c>
      <c r="E51" s="34">
        <v>542515957.995</v>
      </c>
      <c r="F51" s="34">
        <v>544080005.99399996</v>
      </c>
      <c r="G51" s="34">
        <v>1564047.9990000003</v>
      </c>
      <c r="H51" s="34">
        <v>546315280.20299995</v>
      </c>
      <c r="I51" s="34">
        <v>551679536.14699996</v>
      </c>
      <c r="J51" s="34">
        <v>5364255.9440000001</v>
      </c>
      <c r="K51" s="34">
        <v>550487999.87</v>
      </c>
      <c r="L51" s="34">
        <v>555117716</v>
      </c>
      <c r="M51" s="34">
        <v>4629716.13</v>
      </c>
      <c r="N51" s="34">
        <v>555992879.86870003</v>
      </c>
      <c r="O51" s="34">
        <v>557790160.05599999</v>
      </c>
      <c r="P51" s="34">
        <v>1797280.1873000001</v>
      </c>
    </row>
    <row r="52" spans="1:16" x14ac:dyDescent="0.2">
      <c r="A52" s="39" t="s">
        <v>140</v>
      </c>
      <c r="B52" s="40" t="s">
        <v>141</v>
      </c>
      <c r="C52" s="34">
        <v>1711935054.790468</v>
      </c>
      <c r="D52" s="34">
        <v>1698744768.9159999</v>
      </c>
      <c r="E52" s="34">
        <v>1711306580.0350001</v>
      </c>
      <c r="F52" s="34">
        <v>1696737064.954</v>
      </c>
      <c r="G52" s="34">
        <v>-14569515.081</v>
      </c>
      <c r="H52" s="34">
        <v>1717363794.5220001</v>
      </c>
      <c r="I52" s="34">
        <v>1709903057.358</v>
      </c>
      <c r="J52" s="34">
        <v>-7460737.1639999999</v>
      </c>
      <c r="K52" s="34">
        <v>1727394104.9949999</v>
      </c>
      <c r="L52" s="34">
        <v>1723156388.8599999</v>
      </c>
      <c r="M52" s="34">
        <v>-4237716.1349999998</v>
      </c>
      <c r="N52" s="34">
        <v>1744668046.04495</v>
      </c>
      <c r="O52" s="34">
        <v>1734623456.1359999</v>
      </c>
      <c r="P52" s="34">
        <v>-10044589.908949999</v>
      </c>
    </row>
    <row r="53" spans="1:16" x14ac:dyDescent="0.2">
      <c r="A53" s="39" t="s">
        <v>142</v>
      </c>
      <c r="B53" s="40" t="s">
        <v>143</v>
      </c>
      <c r="C53" s="34">
        <v>100610157.4723212</v>
      </c>
      <c r="D53" s="34">
        <v>107427823.57600001</v>
      </c>
      <c r="E53" s="34">
        <v>105954955.38500001</v>
      </c>
      <c r="F53" s="34">
        <v>109382713.99600001</v>
      </c>
      <c r="G53" s="34">
        <v>3427758.611</v>
      </c>
      <c r="H53" s="34">
        <v>106996231.32799999</v>
      </c>
      <c r="I53" s="34">
        <v>105496467.51899999</v>
      </c>
      <c r="J53" s="34">
        <v>-1499763.8089999999</v>
      </c>
      <c r="K53" s="34">
        <v>108025584.395</v>
      </c>
      <c r="L53" s="34">
        <v>106506135.89</v>
      </c>
      <c r="M53" s="34">
        <v>-1519448.5049999999</v>
      </c>
      <c r="N53" s="34">
        <v>109105840.23895</v>
      </c>
      <c r="O53" s="34">
        <v>107622886.712</v>
      </c>
      <c r="P53" s="34">
        <v>-1482953.5269500001</v>
      </c>
    </row>
    <row r="54" spans="1:16" x14ac:dyDescent="0.2">
      <c r="A54" s="39" t="s">
        <v>144</v>
      </c>
      <c r="B54" s="40" t="s">
        <v>145</v>
      </c>
      <c r="C54" s="34">
        <v>146407299.56593239</v>
      </c>
      <c r="D54" s="34">
        <v>135146927.292</v>
      </c>
      <c r="E54" s="34">
        <v>135458041.08500001</v>
      </c>
      <c r="F54" s="34">
        <v>130530453.07799999</v>
      </c>
      <c r="G54" s="34">
        <v>-4927588.0070000002</v>
      </c>
      <c r="H54" s="34">
        <v>135873562.479</v>
      </c>
      <c r="I54" s="34">
        <v>131260580.44300002</v>
      </c>
      <c r="J54" s="34">
        <v>-4612982.0360000003</v>
      </c>
      <c r="K54" s="34">
        <v>137068423.74000001</v>
      </c>
      <c r="L54" s="34">
        <v>131547841.59999999</v>
      </c>
      <c r="M54" s="34">
        <v>-5520582.1399999997</v>
      </c>
      <c r="N54" s="34">
        <v>138439107.9774</v>
      </c>
      <c r="O54" s="34">
        <v>132545108.72</v>
      </c>
      <c r="P54" s="34">
        <v>-5893999.2573999995</v>
      </c>
    </row>
    <row r="55" spans="1:16" x14ac:dyDescent="0.2">
      <c r="A55" s="37" t="s">
        <v>146</v>
      </c>
      <c r="B55" s="38" t="s">
        <v>147</v>
      </c>
      <c r="C55" s="34">
        <v>166281137.7381449</v>
      </c>
      <c r="D55" s="34">
        <v>159502351.5</v>
      </c>
      <c r="E55" s="34">
        <v>159977926.33500001</v>
      </c>
      <c r="F55" s="34">
        <v>172937270.10800001</v>
      </c>
      <c r="G55" s="34">
        <v>12959343.773</v>
      </c>
      <c r="H55" s="34">
        <v>161226377.92899999</v>
      </c>
      <c r="I55" s="34">
        <v>192730521.47400001</v>
      </c>
      <c r="J55" s="34">
        <v>31504143.545000002</v>
      </c>
      <c r="K55" s="34">
        <v>161579544.255</v>
      </c>
      <c r="L55" s="34">
        <v>166834641.94</v>
      </c>
      <c r="M55" s="34">
        <v>5255097.6849999996</v>
      </c>
      <c r="N55" s="34">
        <v>163195339.69755</v>
      </c>
      <c r="O55" s="34">
        <v>168271553.96399999</v>
      </c>
      <c r="P55" s="34">
        <v>5076214.26645</v>
      </c>
    </row>
    <row r="56" spans="1:16" x14ac:dyDescent="0.2">
      <c r="A56" s="39" t="s">
        <v>148</v>
      </c>
      <c r="B56" s="40" t="s">
        <v>149</v>
      </c>
      <c r="C56" s="34">
        <v>35876442.100030601</v>
      </c>
      <c r="D56" s="34">
        <v>37360554.163999997</v>
      </c>
      <c r="E56" s="34">
        <v>37470695.505000003</v>
      </c>
      <c r="F56" s="34">
        <v>36770071.204000004</v>
      </c>
      <c r="G56" s="34">
        <v>-700624.30099999986</v>
      </c>
      <c r="H56" s="34">
        <v>37073960.596000001</v>
      </c>
      <c r="I56" s="34">
        <v>36943707.627999999</v>
      </c>
      <c r="J56" s="34">
        <v>-130252.96799999999</v>
      </c>
      <c r="K56" s="34">
        <v>36682060.619999997</v>
      </c>
      <c r="L56" s="34">
        <v>37136484.68</v>
      </c>
      <c r="M56" s="34">
        <v>454424.06</v>
      </c>
      <c r="N56" s="34">
        <v>37048881.226199999</v>
      </c>
      <c r="O56" s="34">
        <v>37360425.631999999</v>
      </c>
      <c r="P56" s="34">
        <v>311544.40580000001</v>
      </c>
    </row>
    <row r="57" spans="1:16" x14ac:dyDescent="0.2">
      <c r="A57" s="39" t="s">
        <v>150</v>
      </c>
      <c r="B57" s="40" t="s">
        <v>151</v>
      </c>
      <c r="C57" s="34">
        <v>130404695.6381143</v>
      </c>
      <c r="D57" s="34">
        <v>122141797.336</v>
      </c>
      <c r="E57" s="34">
        <v>122507230.83</v>
      </c>
      <c r="F57" s="34">
        <v>136167198.90400001</v>
      </c>
      <c r="G57" s="34">
        <v>13659968.073999999</v>
      </c>
      <c r="H57" s="34">
        <v>124152417.33300002</v>
      </c>
      <c r="I57" s="34">
        <v>155786813.84599999</v>
      </c>
      <c r="J57" s="34">
        <v>31634396.513</v>
      </c>
      <c r="K57" s="34">
        <v>124897483.63500001</v>
      </c>
      <c r="L57" s="34">
        <v>129698157.26000001</v>
      </c>
      <c r="M57" s="34">
        <v>4800673.625</v>
      </c>
      <c r="N57" s="34">
        <v>126146458.47135</v>
      </c>
      <c r="O57" s="34">
        <v>130911128.332</v>
      </c>
      <c r="P57" s="34">
        <v>4764669.8606500002</v>
      </c>
    </row>
    <row r="58" spans="1:16" x14ac:dyDescent="0.2">
      <c r="A58" s="37" t="s">
        <v>152</v>
      </c>
      <c r="B58" s="38" t="s">
        <v>153</v>
      </c>
      <c r="C58" s="34">
        <v>488672030.16360897</v>
      </c>
      <c r="D58" s="34">
        <v>539159926.01199996</v>
      </c>
      <c r="E58" s="34">
        <v>532835021.34500003</v>
      </c>
      <c r="F58" s="34">
        <v>552856385.278</v>
      </c>
      <c r="G58" s="34">
        <v>20021363.932999998</v>
      </c>
      <c r="H58" s="34">
        <v>529087059.95200002</v>
      </c>
      <c r="I58" s="34">
        <v>549997434.26900005</v>
      </c>
      <c r="J58" s="34">
        <v>20910374.317000002</v>
      </c>
      <c r="K58" s="34">
        <v>531833587.74500006</v>
      </c>
      <c r="L58" s="34">
        <v>545902432.13</v>
      </c>
      <c r="M58" s="34">
        <v>14068844.385</v>
      </c>
      <c r="N58" s="34">
        <v>537151923.62244999</v>
      </c>
      <c r="O58" s="34">
        <v>546650509.50800002</v>
      </c>
      <c r="P58" s="34">
        <v>9498585.8855499998</v>
      </c>
    </row>
    <row r="59" spans="1:16" x14ac:dyDescent="0.2">
      <c r="A59" s="39" t="s">
        <v>154</v>
      </c>
      <c r="B59" s="40" t="s">
        <v>155</v>
      </c>
      <c r="C59" s="34">
        <v>364920548.16360903</v>
      </c>
      <c r="D59" s="34">
        <v>411590826.01200002</v>
      </c>
      <c r="E59" s="34">
        <v>403990221.34500003</v>
      </c>
      <c r="F59" s="34">
        <v>424020085.278</v>
      </c>
      <c r="G59" s="34">
        <v>20029863.932999998</v>
      </c>
      <c r="H59" s="34">
        <v>398954359.95200002</v>
      </c>
      <c r="I59" s="34">
        <v>419832734.26899999</v>
      </c>
      <c r="J59" s="34">
        <v>20878374.317000002</v>
      </c>
      <c r="K59" s="34">
        <v>400399387.745</v>
      </c>
      <c r="L59" s="34">
        <v>414485632.13</v>
      </c>
      <c r="M59" s="34">
        <v>14086244.385</v>
      </c>
      <c r="N59" s="34">
        <v>404403381.62244999</v>
      </c>
      <c r="O59" s="34">
        <v>413919609.50800002</v>
      </c>
      <c r="P59" s="34">
        <v>9516227.8855499998</v>
      </c>
    </row>
    <row r="60" spans="1:16" x14ac:dyDescent="0.2">
      <c r="A60" s="39" t="s">
        <v>156</v>
      </c>
      <c r="B60" s="40" t="s">
        <v>157</v>
      </c>
      <c r="C60" s="34">
        <v>122341882</v>
      </c>
      <c r="D60" s="34">
        <v>126160900</v>
      </c>
      <c r="E60" s="34">
        <v>127422500</v>
      </c>
      <c r="F60" s="34">
        <v>127422500</v>
      </c>
      <c r="G60" s="34"/>
      <c r="H60" s="34">
        <v>128696200</v>
      </c>
      <c r="I60" s="34">
        <v>128742600</v>
      </c>
      <c r="J60" s="34">
        <v>46400</v>
      </c>
      <c r="K60" s="34">
        <v>129983300</v>
      </c>
      <c r="L60" s="34">
        <v>129983300</v>
      </c>
      <c r="M60" s="34"/>
      <c r="N60" s="34">
        <v>131283133</v>
      </c>
      <c r="O60" s="34">
        <v>131283100</v>
      </c>
      <c r="P60" s="34">
        <v>-33</v>
      </c>
    </row>
    <row r="61" spans="1:16" x14ac:dyDescent="0.2">
      <c r="A61" s="39" t="s">
        <v>158</v>
      </c>
      <c r="B61" s="40" t="s">
        <v>159</v>
      </c>
      <c r="C61" s="34">
        <v>1409600</v>
      </c>
      <c r="D61" s="34">
        <v>1408200</v>
      </c>
      <c r="E61" s="34">
        <v>1422300</v>
      </c>
      <c r="F61" s="34">
        <v>1413800</v>
      </c>
      <c r="G61" s="34">
        <v>-8500</v>
      </c>
      <c r="H61" s="34">
        <v>1436500</v>
      </c>
      <c r="I61" s="34">
        <v>1422100</v>
      </c>
      <c r="J61" s="34">
        <v>-14400</v>
      </c>
      <c r="K61" s="34">
        <v>1450900</v>
      </c>
      <c r="L61" s="34">
        <v>1433500</v>
      </c>
      <c r="M61" s="34">
        <v>-17400</v>
      </c>
      <c r="N61" s="34">
        <v>1465409</v>
      </c>
      <c r="O61" s="34">
        <v>1447800</v>
      </c>
      <c r="P61" s="34">
        <v>-17609</v>
      </c>
    </row>
    <row r="62" spans="1:16" x14ac:dyDescent="0.2">
      <c r="A62" s="37" t="s">
        <v>160</v>
      </c>
      <c r="B62" s="38" t="s">
        <v>161</v>
      </c>
      <c r="C62" s="34">
        <v>402352255.48759609</v>
      </c>
      <c r="D62" s="34">
        <v>470065959.98799998</v>
      </c>
      <c r="E62" s="34">
        <v>409042060.44499999</v>
      </c>
      <c r="F62" s="34">
        <v>415858815.03399998</v>
      </c>
      <c r="G62" s="34">
        <v>6816754.5889999997</v>
      </c>
      <c r="H62" s="34">
        <v>408827700.745</v>
      </c>
      <c r="I62" s="34">
        <v>427602421.36400002</v>
      </c>
      <c r="J62" s="34">
        <v>18774720.618999999</v>
      </c>
      <c r="K62" s="34">
        <v>410478697.00999999</v>
      </c>
      <c r="L62" s="34">
        <v>438767907.83999997</v>
      </c>
      <c r="M62" s="34">
        <v>28289210.829999998</v>
      </c>
      <c r="N62" s="34">
        <v>414583483.98009998</v>
      </c>
      <c r="O62" s="34">
        <v>448839865.63</v>
      </c>
      <c r="P62" s="34">
        <v>34256381.649899997</v>
      </c>
    </row>
    <row r="63" spans="1:16" x14ac:dyDescent="0.2">
      <c r="A63" s="39" t="s">
        <v>162</v>
      </c>
      <c r="B63" s="40" t="s">
        <v>161</v>
      </c>
      <c r="C63" s="34">
        <v>402352255.48759609</v>
      </c>
      <c r="D63" s="34">
        <v>470065959.98799998</v>
      </c>
      <c r="E63" s="34">
        <v>409042060.44499999</v>
      </c>
      <c r="F63" s="34">
        <v>415858815.03399998</v>
      </c>
      <c r="G63" s="34">
        <v>6816754.5889999997</v>
      </c>
      <c r="H63" s="34">
        <v>408827700.745</v>
      </c>
      <c r="I63" s="34">
        <v>427602421.36400002</v>
      </c>
      <c r="J63" s="34">
        <v>18774720.618999999</v>
      </c>
      <c r="K63" s="34">
        <v>410478697.00999999</v>
      </c>
      <c r="L63" s="34">
        <v>438767907.83999997</v>
      </c>
      <c r="M63" s="34">
        <v>28289210.829999998</v>
      </c>
      <c r="N63" s="34">
        <v>414583483.98009998</v>
      </c>
      <c r="O63" s="34">
        <v>448839865.63</v>
      </c>
      <c r="P63" s="34">
        <v>34256381.649899997</v>
      </c>
    </row>
    <row r="64" spans="1:16" x14ac:dyDescent="0.2">
      <c r="A64" s="35" t="s">
        <v>163</v>
      </c>
      <c r="B64" s="36" t="s">
        <v>164</v>
      </c>
      <c r="C64" s="34">
        <v>7985404215.5769548</v>
      </c>
      <c r="D64" s="34">
        <v>8197801064.9399996</v>
      </c>
      <c r="E64" s="34">
        <v>8254105285.1850004</v>
      </c>
      <c r="F64" s="34">
        <v>8276835896.9639997</v>
      </c>
      <c r="G64" s="34">
        <v>22730611.778999999</v>
      </c>
      <c r="H64" s="34">
        <v>8452052763.4510002</v>
      </c>
      <c r="I64" s="34">
        <v>8528593964.9650002</v>
      </c>
      <c r="J64" s="34">
        <v>76541201.513999999</v>
      </c>
      <c r="K64" s="34">
        <v>8643119530.4349995</v>
      </c>
      <c r="L64" s="34">
        <v>8743109449.7999992</v>
      </c>
      <c r="M64" s="34">
        <v>99989919.364999995</v>
      </c>
      <c r="N64" s="34">
        <v>8729550725.7393494</v>
      </c>
      <c r="O64" s="34">
        <v>8967990587.3880005</v>
      </c>
      <c r="P64" s="34">
        <v>238439861.64864999</v>
      </c>
    </row>
    <row r="65" spans="1:16" x14ac:dyDescent="0.2">
      <c r="A65" s="37" t="s">
        <v>165</v>
      </c>
      <c r="B65" s="38" t="s">
        <v>166</v>
      </c>
      <c r="C65" s="34">
        <v>927419635.01051068</v>
      </c>
      <c r="D65" s="34">
        <v>971223961.87599993</v>
      </c>
      <c r="E65" s="34">
        <v>968250494.69000006</v>
      </c>
      <c r="F65" s="34">
        <v>968005038.9460001</v>
      </c>
      <c r="G65" s="34">
        <v>-245455.74400000001</v>
      </c>
      <c r="H65" s="34">
        <v>991283448.41600001</v>
      </c>
      <c r="I65" s="34">
        <v>1010125837.1970001</v>
      </c>
      <c r="J65" s="34">
        <v>18842388.780999999</v>
      </c>
      <c r="K65" s="34">
        <v>1016377236.5199999</v>
      </c>
      <c r="L65" s="34">
        <v>1024422885.61</v>
      </c>
      <c r="M65" s="34">
        <v>8045649.0899999999</v>
      </c>
      <c r="N65" s="34">
        <v>1026541008.8852</v>
      </c>
      <c r="O65" s="34">
        <v>1041632871.302</v>
      </c>
      <c r="P65" s="34">
        <v>15091862.4168</v>
      </c>
    </row>
    <row r="66" spans="1:16" x14ac:dyDescent="0.2">
      <c r="A66" s="39" t="s">
        <v>167</v>
      </c>
      <c r="B66" s="40" t="s">
        <v>168</v>
      </c>
      <c r="C66" s="34">
        <v>703193262.88495529</v>
      </c>
      <c r="D66" s="34">
        <v>741420321.28799999</v>
      </c>
      <c r="E66" s="34">
        <v>739861391.88999999</v>
      </c>
      <c r="F66" s="34">
        <v>741414681.82599998</v>
      </c>
      <c r="G66" s="34">
        <v>1553289.936</v>
      </c>
      <c r="H66" s="34">
        <v>759467075.37600005</v>
      </c>
      <c r="I66" s="34">
        <v>746566301.55400002</v>
      </c>
      <c r="J66" s="34">
        <v>-12900773.822000001</v>
      </c>
      <c r="K66" s="34">
        <v>780865753.72000003</v>
      </c>
      <c r="L66" s="34">
        <v>753686696.27999997</v>
      </c>
      <c r="M66" s="34">
        <v>-27179057.440000001</v>
      </c>
      <c r="N66" s="34">
        <v>788674411.2572</v>
      </c>
      <c r="O66" s="34">
        <v>761839799.89600003</v>
      </c>
      <c r="P66" s="34">
        <v>-26834611.361200001</v>
      </c>
    </row>
    <row r="67" spans="1:16" x14ac:dyDescent="0.2">
      <c r="A67" s="39" t="s">
        <v>169</v>
      </c>
      <c r="B67" s="40" t="s">
        <v>170</v>
      </c>
      <c r="C67" s="34">
        <v>224226372.1255554</v>
      </c>
      <c r="D67" s="34">
        <v>229803640.588</v>
      </c>
      <c r="E67" s="34">
        <v>228389102.80000001</v>
      </c>
      <c r="F67" s="34">
        <v>226590357.12</v>
      </c>
      <c r="G67" s="34">
        <v>-1798745.6799999997</v>
      </c>
      <c r="H67" s="34">
        <v>231816373.03999999</v>
      </c>
      <c r="I67" s="34">
        <v>263559535.64300001</v>
      </c>
      <c r="J67" s="34">
        <v>31743162.603</v>
      </c>
      <c r="K67" s="34">
        <v>235511482.80000001</v>
      </c>
      <c r="L67" s="34">
        <v>270736189.32999998</v>
      </c>
      <c r="M67" s="34">
        <v>35224706.530000001</v>
      </c>
      <c r="N67" s="34">
        <v>237866597.62799999</v>
      </c>
      <c r="O67" s="34">
        <v>279793071.40600002</v>
      </c>
      <c r="P67" s="34">
        <v>41926473.777999997</v>
      </c>
    </row>
    <row r="68" spans="1:16" x14ac:dyDescent="0.2">
      <c r="A68" s="37" t="s">
        <v>171</v>
      </c>
      <c r="B68" s="38" t="s">
        <v>172</v>
      </c>
      <c r="C68" s="34">
        <v>2300917392.635839</v>
      </c>
      <c r="D68" s="34">
        <v>2336562869.4239998</v>
      </c>
      <c r="E68" s="34">
        <v>2320500794.1900001</v>
      </c>
      <c r="F68" s="34">
        <v>2302730985.4200001</v>
      </c>
      <c r="G68" s="34">
        <v>-17769808.77</v>
      </c>
      <c r="H68" s="34">
        <v>2378693422.303</v>
      </c>
      <c r="I68" s="34">
        <v>2354893824.8590002</v>
      </c>
      <c r="J68" s="34">
        <v>-23799597.443999998</v>
      </c>
      <c r="K68" s="34">
        <v>2440731622.7849998</v>
      </c>
      <c r="L68" s="34">
        <v>2400539330.29</v>
      </c>
      <c r="M68" s="34">
        <v>-40192292.494999997</v>
      </c>
      <c r="N68" s="34">
        <v>2465138939.0128498</v>
      </c>
      <c r="O68" s="34">
        <v>2461676127.2779999</v>
      </c>
      <c r="P68" s="34">
        <v>-3462811.7348500001</v>
      </c>
    </row>
    <row r="69" spans="1:16" x14ac:dyDescent="0.2">
      <c r="A69" s="39" t="s">
        <v>173</v>
      </c>
      <c r="B69" s="40" t="s">
        <v>174</v>
      </c>
      <c r="C69" s="34">
        <v>814274509.66052353</v>
      </c>
      <c r="D69" s="34">
        <v>816273666.99199998</v>
      </c>
      <c r="E69" s="34">
        <v>820354379.38999999</v>
      </c>
      <c r="F69" s="34">
        <v>807338645.5</v>
      </c>
      <c r="G69" s="34">
        <v>-13015733.890000001</v>
      </c>
      <c r="H69" s="34">
        <v>840671267.48899996</v>
      </c>
      <c r="I69" s="34">
        <v>825874387.53299999</v>
      </c>
      <c r="J69" s="34">
        <v>-14796879.956</v>
      </c>
      <c r="K69" s="34">
        <v>862067694.45500004</v>
      </c>
      <c r="L69" s="34">
        <v>844557024.23000002</v>
      </c>
      <c r="M69" s="34">
        <v>-17510670.225000001</v>
      </c>
      <c r="N69" s="34">
        <v>870688371.39954996</v>
      </c>
      <c r="O69" s="34">
        <v>868850153.78600001</v>
      </c>
      <c r="P69" s="34">
        <v>-1838217.6135499999</v>
      </c>
    </row>
    <row r="70" spans="1:16" x14ac:dyDescent="0.2">
      <c r="A70" s="39" t="s">
        <v>175</v>
      </c>
      <c r="B70" s="40" t="s">
        <v>176</v>
      </c>
      <c r="C70" s="34">
        <v>844281048.31367111</v>
      </c>
      <c r="D70" s="34">
        <v>862177711.176</v>
      </c>
      <c r="E70" s="34">
        <v>851556560.60000002</v>
      </c>
      <c r="F70" s="34">
        <v>847448459.24000001</v>
      </c>
      <c r="G70" s="34">
        <v>-4108101.36</v>
      </c>
      <c r="H70" s="34">
        <v>873791675.66700006</v>
      </c>
      <c r="I70" s="34">
        <v>860340873.00300002</v>
      </c>
      <c r="J70" s="34">
        <v>-13450802.664000001</v>
      </c>
      <c r="K70" s="34">
        <v>897667244.36500001</v>
      </c>
      <c r="L70" s="34">
        <v>874902010.92999995</v>
      </c>
      <c r="M70" s="34">
        <v>-22765233.434999999</v>
      </c>
      <c r="N70" s="34">
        <v>906643916.80865002</v>
      </c>
      <c r="O70" s="34">
        <v>894946373.52600002</v>
      </c>
      <c r="P70" s="34">
        <v>-11697543.282649999</v>
      </c>
    </row>
    <row r="71" spans="1:16" x14ac:dyDescent="0.2">
      <c r="A71" s="39" t="s">
        <v>177</v>
      </c>
      <c r="B71" s="40" t="s">
        <v>178</v>
      </c>
      <c r="C71" s="34">
        <v>642361834.66164339</v>
      </c>
      <c r="D71" s="34">
        <v>658111491.25600004</v>
      </c>
      <c r="E71" s="34">
        <v>648589854.20000005</v>
      </c>
      <c r="F71" s="34">
        <v>647943880.67999995</v>
      </c>
      <c r="G71" s="34">
        <v>-645973.52</v>
      </c>
      <c r="H71" s="34">
        <v>664230479.14699996</v>
      </c>
      <c r="I71" s="34">
        <v>668678564.32299995</v>
      </c>
      <c r="J71" s="34">
        <v>4448085.176</v>
      </c>
      <c r="K71" s="34">
        <v>680996683.96500003</v>
      </c>
      <c r="L71" s="34">
        <v>681080295.13</v>
      </c>
      <c r="M71" s="34">
        <v>83611.164999999994</v>
      </c>
      <c r="N71" s="34">
        <v>687806650.80464995</v>
      </c>
      <c r="O71" s="34">
        <v>697879599.96599996</v>
      </c>
      <c r="P71" s="34">
        <v>10072949.161350001</v>
      </c>
    </row>
    <row r="72" spans="1:16" x14ac:dyDescent="0.2">
      <c r="A72" s="37" t="s">
        <v>179</v>
      </c>
      <c r="B72" s="38" t="s">
        <v>180</v>
      </c>
      <c r="C72" s="34">
        <v>3139079663.251143</v>
      </c>
      <c r="D72" s="34">
        <v>3202819269.256</v>
      </c>
      <c r="E72" s="34">
        <v>3244441283.1999998</v>
      </c>
      <c r="F72" s="34">
        <v>3218323813.6799998</v>
      </c>
      <c r="G72" s="34">
        <v>-26117469.52</v>
      </c>
      <c r="H72" s="34">
        <v>3323269086.1469998</v>
      </c>
      <c r="I72" s="34">
        <v>3304861089.323</v>
      </c>
      <c r="J72" s="34">
        <v>-18407996.824000001</v>
      </c>
      <c r="K72" s="34">
        <v>3396715440.9650002</v>
      </c>
      <c r="L72" s="34">
        <v>3394386446.1300001</v>
      </c>
      <c r="M72" s="34">
        <v>-2328994.835</v>
      </c>
      <c r="N72" s="34">
        <v>3430682595.37465</v>
      </c>
      <c r="O72" s="34">
        <v>3492975358.9660001</v>
      </c>
      <c r="P72" s="34">
        <v>62292763.591349997</v>
      </c>
    </row>
    <row r="73" spans="1:16" x14ac:dyDescent="0.2">
      <c r="A73" s="39" t="s">
        <v>181</v>
      </c>
      <c r="B73" s="40" t="s">
        <v>180</v>
      </c>
      <c r="C73" s="34">
        <v>3139079663.251143</v>
      </c>
      <c r="D73" s="34">
        <v>3202819269.256</v>
      </c>
      <c r="E73" s="34">
        <v>3244441283.1999998</v>
      </c>
      <c r="F73" s="34">
        <v>3218323813.6799998</v>
      </c>
      <c r="G73" s="34">
        <v>-26117469.52</v>
      </c>
      <c r="H73" s="34">
        <v>3323269086.1469998</v>
      </c>
      <c r="I73" s="34">
        <v>3304861089.323</v>
      </c>
      <c r="J73" s="34">
        <v>-18407996.824000001</v>
      </c>
      <c r="K73" s="34">
        <v>3396715440.9650002</v>
      </c>
      <c r="L73" s="34">
        <v>3394386446.1300001</v>
      </c>
      <c r="M73" s="34">
        <v>-2328994.835</v>
      </c>
      <c r="N73" s="34">
        <v>3430682595.37465</v>
      </c>
      <c r="O73" s="34">
        <v>3492975358.9660001</v>
      </c>
      <c r="P73" s="34">
        <v>62292763.591349997</v>
      </c>
    </row>
    <row r="74" spans="1:16" x14ac:dyDescent="0.2">
      <c r="A74" s="37" t="s">
        <v>182</v>
      </c>
      <c r="B74" s="38" t="s">
        <v>183</v>
      </c>
      <c r="C74" s="34">
        <v>1575060997.3829069</v>
      </c>
      <c r="D74" s="34">
        <v>1641292163.0480001</v>
      </c>
      <c r="E74" s="34">
        <v>1674622295.3050001</v>
      </c>
      <c r="F74" s="34">
        <v>1738183276.7980001</v>
      </c>
      <c r="G74" s="34">
        <v>63560981.493000001</v>
      </c>
      <c r="H74" s="34">
        <v>1711868248.5450001</v>
      </c>
      <c r="I74" s="34">
        <v>1806131526.2260001</v>
      </c>
      <c r="J74" s="34">
        <v>94263277.680999994</v>
      </c>
      <c r="K74" s="34">
        <v>1741702716.365</v>
      </c>
      <c r="L74" s="34">
        <v>1868074576.1700001</v>
      </c>
      <c r="M74" s="34">
        <v>126371859.80500001</v>
      </c>
      <c r="N74" s="34">
        <v>1759119743.52865</v>
      </c>
      <c r="O74" s="34">
        <v>1912962022.7220001</v>
      </c>
      <c r="P74" s="34">
        <v>153842279.19334999</v>
      </c>
    </row>
    <row r="75" spans="1:16" x14ac:dyDescent="0.2">
      <c r="A75" s="39" t="s">
        <v>184</v>
      </c>
      <c r="B75" s="40" t="s">
        <v>185</v>
      </c>
      <c r="C75" s="34">
        <v>2790067.3236292</v>
      </c>
      <c r="D75" s="34">
        <v>2832042.676</v>
      </c>
      <c r="E75" s="34">
        <v>2740768.26</v>
      </c>
      <c r="F75" s="34">
        <v>2770416.1320000002</v>
      </c>
      <c r="G75" s="34">
        <v>29647.871999999999</v>
      </c>
      <c r="H75" s="34">
        <v>2777172.8679999998</v>
      </c>
      <c r="I75" s="34">
        <v>2798196.963</v>
      </c>
      <c r="J75" s="34">
        <v>21024.095000000001</v>
      </c>
      <c r="K75" s="34">
        <v>2773328.46</v>
      </c>
      <c r="L75" s="34">
        <v>2785304.26</v>
      </c>
      <c r="M75" s="34">
        <v>11975.8</v>
      </c>
      <c r="N75" s="34">
        <v>2801061.7445999999</v>
      </c>
      <c r="O75" s="34">
        <v>2778723.1320000002</v>
      </c>
      <c r="P75" s="34">
        <v>-22338.6126</v>
      </c>
    </row>
    <row r="76" spans="1:16" x14ac:dyDescent="0.2">
      <c r="A76" s="39" t="s">
        <v>186</v>
      </c>
      <c r="B76" s="40" t="s">
        <v>187</v>
      </c>
      <c r="C76" s="34">
        <v>2834930.3439199999</v>
      </c>
      <c r="D76" s="34">
        <v>2840541.2</v>
      </c>
      <c r="E76" s="34">
        <v>2831907.1</v>
      </c>
      <c r="F76" s="34">
        <v>2830266.2</v>
      </c>
      <c r="G76" s="34">
        <v>-1640.9</v>
      </c>
      <c r="H76" s="34">
        <v>2862254.8</v>
      </c>
      <c r="I76" s="34">
        <v>2893455</v>
      </c>
      <c r="J76" s="34">
        <v>31200.2</v>
      </c>
      <c r="K76" s="34">
        <v>2893454.2</v>
      </c>
      <c r="L76" s="34">
        <v>2960725.9</v>
      </c>
      <c r="M76" s="34">
        <v>67271.7</v>
      </c>
      <c r="N76" s="34">
        <v>2922388.7420000001</v>
      </c>
      <c r="O76" s="34">
        <v>3046348.1</v>
      </c>
      <c r="P76" s="34">
        <v>123959.35799999999</v>
      </c>
    </row>
    <row r="77" spans="1:16" x14ac:dyDescent="0.2">
      <c r="A77" s="39" t="s">
        <v>188</v>
      </c>
      <c r="B77" s="40" t="s">
        <v>189</v>
      </c>
      <c r="C77" s="34">
        <v>14984698.5685031</v>
      </c>
      <c r="D77" s="34">
        <v>16390123.676000001</v>
      </c>
      <c r="E77" s="34">
        <v>16005479.145</v>
      </c>
      <c r="F77" s="34">
        <v>17806880.517999999</v>
      </c>
      <c r="G77" s="34">
        <v>1801401.3729999999</v>
      </c>
      <c r="H77" s="34">
        <v>16202901.380999999</v>
      </c>
      <c r="I77" s="34">
        <v>16908215.228999998</v>
      </c>
      <c r="J77" s="34">
        <v>705313.848</v>
      </c>
      <c r="K77" s="34">
        <v>16348728.395</v>
      </c>
      <c r="L77" s="34">
        <v>17060094.620000001</v>
      </c>
      <c r="M77" s="34">
        <v>711366.22499999998</v>
      </c>
      <c r="N77" s="34">
        <v>16512215.678950001</v>
      </c>
      <c r="O77" s="34">
        <v>17337665.918000001</v>
      </c>
      <c r="P77" s="34">
        <v>825450.23904999997</v>
      </c>
    </row>
    <row r="78" spans="1:16" x14ac:dyDescent="0.2">
      <c r="A78" s="39" t="s">
        <v>190</v>
      </c>
      <c r="B78" s="40" t="s">
        <v>191</v>
      </c>
      <c r="C78" s="34">
        <v>501449378.44501537</v>
      </c>
      <c r="D78" s="34">
        <v>505845990.38800007</v>
      </c>
      <c r="E78" s="34">
        <v>519100246.19999999</v>
      </c>
      <c r="F78" s="34">
        <v>533309656.92000002</v>
      </c>
      <c r="G78" s="34">
        <v>14209410.720000001</v>
      </c>
      <c r="H78" s="34">
        <v>531623637.24000001</v>
      </c>
      <c r="I78" s="34">
        <v>553049000.64300001</v>
      </c>
      <c r="J78" s="34">
        <v>21425363.403000001</v>
      </c>
      <c r="K78" s="34">
        <v>538001444.60000002</v>
      </c>
      <c r="L78" s="34">
        <v>574785952.92999995</v>
      </c>
      <c r="M78" s="34">
        <v>36784508.329999998</v>
      </c>
      <c r="N78" s="34">
        <v>543381459.046</v>
      </c>
      <c r="O78" s="34">
        <v>590398988.80599999</v>
      </c>
      <c r="P78" s="34">
        <v>47017529.759999998</v>
      </c>
    </row>
    <row r="79" spans="1:16" x14ac:dyDescent="0.2">
      <c r="A79" s="39" t="s">
        <v>192</v>
      </c>
      <c r="B79" s="40" t="s">
        <v>193</v>
      </c>
      <c r="C79" s="34">
        <v>1595299.52</v>
      </c>
      <c r="D79" s="34">
        <v>2192300</v>
      </c>
      <c r="E79" s="34">
        <v>2214900</v>
      </c>
      <c r="F79" s="34">
        <v>2201600</v>
      </c>
      <c r="G79" s="34">
        <v>-13300</v>
      </c>
      <c r="H79" s="34">
        <v>2237100</v>
      </c>
      <c r="I79" s="34">
        <v>2214700</v>
      </c>
      <c r="J79" s="34">
        <v>-22400</v>
      </c>
      <c r="K79" s="34">
        <v>2259400</v>
      </c>
      <c r="L79" s="34">
        <v>2232300</v>
      </c>
      <c r="M79" s="34">
        <v>-27100</v>
      </c>
      <c r="N79" s="34">
        <v>2281994</v>
      </c>
      <c r="O79" s="34">
        <v>2254600</v>
      </c>
      <c r="P79" s="34">
        <v>-27394</v>
      </c>
    </row>
    <row r="80" spans="1:16" x14ac:dyDescent="0.2">
      <c r="A80" s="39" t="s">
        <v>194</v>
      </c>
      <c r="B80" s="40" t="s">
        <v>195</v>
      </c>
      <c r="C80" s="34">
        <v>106582702.58161721</v>
      </c>
      <c r="D80" s="34">
        <v>107027143.94400001</v>
      </c>
      <c r="E80" s="34">
        <v>112303716.53</v>
      </c>
      <c r="F80" s="34">
        <v>112723172.72</v>
      </c>
      <c r="G80" s="34">
        <v>419456.19</v>
      </c>
      <c r="H80" s="34">
        <v>115365744.61399999</v>
      </c>
      <c r="I80" s="34">
        <v>117836824.07700001</v>
      </c>
      <c r="J80" s="34">
        <v>2471079.463</v>
      </c>
      <c r="K80" s="34">
        <v>118130032.69499999</v>
      </c>
      <c r="L80" s="34">
        <v>125274447.84</v>
      </c>
      <c r="M80" s="34">
        <v>7144415.1449999996</v>
      </c>
      <c r="N80" s="34">
        <v>119311333.02195001</v>
      </c>
      <c r="O80" s="34">
        <v>129320288.848</v>
      </c>
      <c r="P80" s="34">
        <v>10008955.82605</v>
      </c>
    </row>
    <row r="81" spans="1:16" x14ac:dyDescent="0.2">
      <c r="A81" s="39" t="s">
        <v>196</v>
      </c>
      <c r="B81" s="40" t="s">
        <v>197</v>
      </c>
      <c r="C81" s="34">
        <v>5474052.1842438001</v>
      </c>
      <c r="D81" s="34">
        <v>3924019.6439999999</v>
      </c>
      <c r="E81" s="34">
        <v>3844297.105</v>
      </c>
      <c r="F81" s="34">
        <v>3808591.128</v>
      </c>
      <c r="G81" s="34">
        <v>-35705.976999999999</v>
      </c>
      <c r="H81" s="34">
        <v>3854281.889</v>
      </c>
      <c r="I81" s="34">
        <v>3803656.0010000002</v>
      </c>
      <c r="J81" s="34">
        <v>-50625.887999999999</v>
      </c>
      <c r="K81" s="34">
        <v>3774449.22</v>
      </c>
      <c r="L81" s="34">
        <v>3784968.04</v>
      </c>
      <c r="M81" s="34">
        <v>10518.82</v>
      </c>
      <c r="N81" s="34">
        <v>3812193.7122</v>
      </c>
      <c r="O81" s="34">
        <v>3790076.4139999999</v>
      </c>
      <c r="P81" s="34">
        <v>-22117.298200000001</v>
      </c>
    </row>
    <row r="82" spans="1:16" x14ac:dyDescent="0.2">
      <c r="A82" s="39" t="s">
        <v>198</v>
      </c>
      <c r="B82" s="40" t="s">
        <v>199</v>
      </c>
      <c r="C82" s="34">
        <v>85352849.145950094</v>
      </c>
      <c r="D82" s="34">
        <v>86579376.824000001</v>
      </c>
      <c r="E82" s="34">
        <v>91379550.435000002</v>
      </c>
      <c r="F82" s="34">
        <v>92444200.687999994</v>
      </c>
      <c r="G82" s="34">
        <v>1064650.253</v>
      </c>
      <c r="H82" s="34">
        <v>93306086.583000004</v>
      </c>
      <c r="I82" s="34">
        <v>97432572.964000002</v>
      </c>
      <c r="J82" s="34">
        <v>4126486.3810000001</v>
      </c>
      <c r="K82" s="34">
        <v>94543546.150000006</v>
      </c>
      <c r="L82" s="34">
        <v>104266341.06999999</v>
      </c>
      <c r="M82" s="34">
        <v>9722794.9199999999</v>
      </c>
      <c r="N82" s="34">
        <v>95488981.611499995</v>
      </c>
      <c r="O82" s="34">
        <v>107864871.18799999</v>
      </c>
      <c r="P82" s="34">
        <v>12375889.5765</v>
      </c>
    </row>
    <row r="83" spans="1:16" x14ac:dyDescent="0.2">
      <c r="A83" s="39" t="s">
        <v>200</v>
      </c>
      <c r="B83" s="40" t="s">
        <v>201</v>
      </c>
      <c r="C83" s="34">
        <v>193521546.7998639</v>
      </c>
      <c r="D83" s="34">
        <v>195771804.81600001</v>
      </c>
      <c r="E83" s="34">
        <v>200349404.81999999</v>
      </c>
      <c r="F83" s="34">
        <v>198898297.93000001</v>
      </c>
      <c r="G83" s="34">
        <v>-1451106.89</v>
      </c>
      <c r="H83" s="34">
        <v>205832173.683</v>
      </c>
      <c r="I83" s="34">
        <v>203845373.09799999</v>
      </c>
      <c r="J83" s="34">
        <v>-1986800.585</v>
      </c>
      <c r="K83" s="34">
        <v>211085159.61500001</v>
      </c>
      <c r="L83" s="34">
        <v>210824796.74000001</v>
      </c>
      <c r="M83" s="34">
        <v>-260362.875</v>
      </c>
      <c r="N83" s="34">
        <v>213196011.21114999</v>
      </c>
      <c r="O83" s="34">
        <v>216644050.18799999</v>
      </c>
      <c r="P83" s="34">
        <v>3448038.9768500002</v>
      </c>
    </row>
    <row r="84" spans="1:16" x14ac:dyDescent="0.2">
      <c r="A84" s="41" t="s">
        <v>202</v>
      </c>
      <c r="B84" s="40" t="s">
        <v>203</v>
      </c>
      <c r="C84" s="34">
        <v>131549256.33061089</v>
      </c>
      <c r="D84" s="34">
        <v>130083409.824</v>
      </c>
      <c r="E84" s="34">
        <v>132101680.29500002</v>
      </c>
      <c r="F84" s="34">
        <v>132498867.412</v>
      </c>
      <c r="G84" s="34">
        <v>397187.11700000009</v>
      </c>
      <c r="H84" s="34">
        <v>134241944.45300001</v>
      </c>
      <c r="I84" s="34">
        <v>138359357.64300001</v>
      </c>
      <c r="J84" s="34">
        <v>4117413.19</v>
      </c>
      <c r="K84" s="34">
        <v>136392172.035</v>
      </c>
      <c r="L84" s="34">
        <v>142645245.56</v>
      </c>
      <c r="M84" s="34">
        <v>6253073.5250000004</v>
      </c>
      <c r="N84" s="34">
        <v>137756093.75534999</v>
      </c>
      <c r="O84" s="34">
        <v>145378718.90599999</v>
      </c>
      <c r="P84" s="34">
        <v>7622625.1506500002</v>
      </c>
    </row>
    <row r="85" spans="1:16" x14ac:dyDescent="0.2">
      <c r="A85" s="42" t="s">
        <v>204</v>
      </c>
      <c r="B85" s="43" t="s">
        <v>205</v>
      </c>
      <c r="C85" s="34"/>
      <c r="D85" s="34">
        <v>480931.90399999998</v>
      </c>
      <c r="E85" s="34">
        <v>477452.79300000012</v>
      </c>
      <c r="F85" s="34">
        <v>464714.86200000008</v>
      </c>
      <c r="G85" s="34">
        <v>-12737.931</v>
      </c>
      <c r="H85" s="34">
        <v>474817.359</v>
      </c>
      <c r="I85" s="34">
        <v>476953.60700000008</v>
      </c>
      <c r="J85" s="34">
        <v>2136.248</v>
      </c>
      <c r="K85" s="34">
        <v>474817.359</v>
      </c>
      <c r="L85" s="34">
        <v>476511.57400000008</v>
      </c>
      <c r="M85" s="34">
        <v>1694.2149999999999</v>
      </c>
      <c r="N85" s="34">
        <v>479565.53259000002</v>
      </c>
      <c r="O85" s="34">
        <v>476953.60700000008</v>
      </c>
      <c r="P85" s="34">
        <v>-2611.9255899999998</v>
      </c>
    </row>
    <row r="86" spans="1:16" x14ac:dyDescent="0.2">
      <c r="A86" s="42" t="s">
        <v>206</v>
      </c>
      <c r="B86" s="43" t="s">
        <v>207</v>
      </c>
      <c r="C86" s="34"/>
      <c r="D86" s="34">
        <v>1152.192</v>
      </c>
      <c r="E86" s="34">
        <v>1222378.2409999999</v>
      </c>
      <c r="F86" s="34"/>
      <c r="G86" s="34">
        <v>-1222378.2409999997</v>
      </c>
      <c r="H86" s="34">
        <v>1820980.173</v>
      </c>
      <c r="I86" s="34">
        <v>603402.696</v>
      </c>
      <c r="J86" s="34">
        <v>-1217577.477</v>
      </c>
      <c r="K86" s="34">
        <v>2447960.173</v>
      </c>
      <c r="L86" s="34">
        <v>1229139.912</v>
      </c>
      <c r="M86" s="34">
        <v>-1218820.2609999997</v>
      </c>
      <c r="N86" s="34">
        <v>2472439.7747300002</v>
      </c>
      <c r="O86" s="34">
        <v>1856100.1159999999</v>
      </c>
      <c r="P86" s="34">
        <v>-616339.65873000002</v>
      </c>
    </row>
    <row r="87" spans="1:16" x14ac:dyDescent="0.2">
      <c r="A87" s="42" t="s">
        <v>208</v>
      </c>
      <c r="B87" s="43" t="s">
        <v>209</v>
      </c>
      <c r="C87" s="34">
        <v>340.07</v>
      </c>
      <c r="D87" s="34">
        <v>435639.55200000008</v>
      </c>
      <c r="E87" s="34">
        <v>506316.99099999998</v>
      </c>
      <c r="F87" s="34">
        <v>475969.86599999998</v>
      </c>
      <c r="G87" s="34">
        <v>-30347.125</v>
      </c>
      <c r="H87" s="34">
        <v>503522.23300000012</v>
      </c>
      <c r="I87" s="34">
        <v>484475.31599999999</v>
      </c>
      <c r="J87" s="34">
        <v>-19046.917000000001</v>
      </c>
      <c r="K87" s="34">
        <v>503522.23300000012</v>
      </c>
      <c r="L87" s="34">
        <v>483298.66200000013</v>
      </c>
      <c r="M87" s="34">
        <v>-20223.571</v>
      </c>
      <c r="N87" s="34">
        <v>508557.45533000003</v>
      </c>
      <c r="O87" s="34">
        <v>483746.99099999998</v>
      </c>
      <c r="P87" s="34">
        <v>-24810.464329999999</v>
      </c>
    </row>
    <row r="88" spans="1:16" x14ac:dyDescent="0.2">
      <c r="A88" s="42" t="s">
        <v>210</v>
      </c>
      <c r="B88" s="43" t="s">
        <v>211</v>
      </c>
      <c r="C88" s="34">
        <v>87140.268279600001</v>
      </c>
      <c r="D88" s="34">
        <v>121978.944</v>
      </c>
      <c r="E88" s="34">
        <v>121866.83100000001</v>
      </c>
      <c r="F88" s="34">
        <v>109570.712</v>
      </c>
      <c r="G88" s="34">
        <v>-12296.119000000001</v>
      </c>
      <c r="H88" s="34">
        <v>121194.15300000001</v>
      </c>
      <c r="I88" s="34">
        <v>112216</v>
      </c>
      <c r="J88" s="34">
        <v>-8978.1530000000002</v>
      </c>
      <c r="K88" s="34">
        <v>121453.59299999999</v>
      </c>
      <c r="L88" s="34">
        <v>112370.72</v>
      </c>
      <c r="M88" s="34">
        <v>-9082.8729999999996</v>
      </c>
      <c r="N88" s="34">
        <v>122668.12893000001</v>
      </c>
      <c r="O88" s="34">
        <v>112474.96</v>
      </c>
      <c r="P88" s="34">
        <v>-10193.16893</v>
      </c>
    </row>
    <row r="89" spans="1:16" x14ac:dyDescent="0.2">
      <c r="A89" s="42" t="s">
        <v>212</v>
      </c>
      <c r="B89" s="43" t="s">
        <v>213</v>
      </c>
      <c r="C89" s="34">
        <v>176519.2275713</v>
      </c>
      <c r="D89" s="34">
        <v>261271.23199999999</v>
      </c>
      <c r="E89" s="34">
        <v>263702.93900000001</v>
      </c>
      <c r="F89" s="34">
        <v>203700.97200000001</v>
      </c>
      <c r="G89" s="34">
        <v>-60001.966999999997</v>
      </c>
      <c r="H89" s="34">
        <v>263477.53499999997</v>
      </c>
      <c r="I89" s="34">
        <v>191475.024</v>
      </c>
      <c r="J89" s="34">
        <v>-72002.510999999999</v>
      </c>
      <c r="K89" s="34">
        <v>264106.67700000008</v>
      </c>
      <c r="L89" s="34">
        <v>191306.19200000001</v>
      </c>
      <c r="M89" s="34">
        <v>-72800.485000000001</v>
      </c>
      <c r="N89" s="34">
        <v>266747.74377</v>
      </c>
      <c r="O89" s="34">
        <v>243754.73199999999</v>
      </c>
      <c r="P89" s="34">
        <v>-22993.011770000001</v>
      </c>
    </row>
    <row r="90" spans="1:16" x14ac:dyDescent="0.2">
      <c r="A90" s="42" t="s">
        <v>214</v>
      </c>
      <c r="B90" s="43" t="s">
        <v>215</v>
      </c>
      <c r="C90" s="34">
        <v>11863050</v>
      </c>
      <c r="D90" s="34">
        <v>12075556</v>
      </c>
      <c r="E90" s="34">
        <v>11776035.5</v>
      </c>
      <c r="F90" s="34">
        <v>11866581</v>
      </c>
      <c r="G90" s="34">
        <v>90545.5</v>
      </c>
      <c r="H90" s="34">
        <v>11931524</v>
      </c>
      <c r="I90" s="34">
        <v>11968725</v>
      </c>
      <c r="J90" s="34">
        <v>37201</v>
      </c>
      <c r="K90" s="34">
        <v>12112521</v>
      </c>
      <c r="L90" s="34">
        <v>12446629.5</v>
      </c>
      <c r="M90" s="34">
        <v>334108.5</v>
      </c>
      <c r="N90" s="34">
        <v>12233646.210000001</v>
      </c>
      <c r="O90" s="34">
        <v>12704240.5</v>
      </c>
      <c r="P90" s="34">
        <v>470594.29</v>
      </c>
    </row>
    <row r="91" spans="1:16" x14ac:dyDescent="0.2">
      <c r="A91" s="42" t="s">
        <v>216</v>
      </c>
      <c r="B91" s="43" t="s">
        <v>217</v>
      </c>
      <c r="C91" s="34">
        <v>731400</v>
      </c>
      <c r="D91" s="34">
        <v>733200</v>
      </c>
      <c r="E91" s="34">
        <v>741300</v>
      </c>
      <c r="F91" s="34">
        <v>690600</v>
      </c>
      <c r="G91" s="34">
        <v>-50700</v>
      </c>
      <c r="H91" s="34">
        <v>756900</v>
      </c>
      <c r="I91" s="34">
        <v>695700</v>
      </c>
      <c r="J91" s="34">
        <v>-61200</v>
      </c>
      <c r="K91" s="34">
        <v>772200</v>
      </c>
      <c r="L91" s="34">
        <v>659100</v>
      </c>
      <c r="M91" s="34">
        <v>-113100</v>
      </c>
      <c r="N91" s="34">
        <v>779922</v>
      </c>
      <c r="O91" s="34">
        <v>671700</v>
      </c>
      <c r="P91" s="34">
        <v>-108222</v>
      </c>
    </row>
    <row r="92" spans="1:16" x14ac:dyDescent="0.2">
      <c r="A92" s="42" t="s">
        <v>218</v>
      </c>
      <c r="B92" s="43" t="s">
        <v>219</v>
      </c>
      <c r="C92" s="34">
        <v>5456737.5</v>
      </c>
      <c r="D92" s="34">
        <v>6705050</v>
      </c>
      <c r="E92" s="34">
        <v>5469800</v>
      </c>
      <c r="F92" s="34">
        <v>7957000</v>
      </c>
      <c r="G92" s="34">
        <v>2487200</v>
      </c>
      <c r="H92" s="34">
        <v>5524350</v>
      </c>
      <c r="I92" s="34">
        <v>9239100</v>
      </c>
      <c r="J92" s="34">
        <v>3714750</v>
      </c>
      <c r="K92" s="34">
        <v>5579650</v>
      </c>
      <c r="L92" s="34">
        <v>9282700</v>
      </c>
      <c r="M92" s="34">
        <v>3703050</v>
      </c>
      <c r="N92" s="34">
        <v>5635446.5</v>
      </c>
      <c r="O92" s="34">
        <v>9317800</v>
      </c>
      <c r="P92" s="34">
        <v>3682353.5</v>
      </c>
    </row>
    <row r="93" spans="1:16" x14ac:dyDescent="0.2">
      <c r="A93" s="42" t="s">
        <v>220</v>
      </c>
      <c r="B93" s="43" t="s">
        <v>221</v>
      </c>
      <c r="C93" s="34">
        <v>80550187.423999995</v>
      </c>
      <c r="D93" s="34">
        <v>76806520</v>
      </c>
      <c r="E93" s="34">
        <v>76134352</v>
      </c>
      <c r="F93" s="34">
        <v>75241880</v>
      </c>
      <c r="G93" s="34">
        <v>-892472</v>
      </c>
      <c r="H93" s="34">
        <v>76117104</v>
      </c>
      <c r="I93" s="34">
        <v>76768160</v>
      </c>
      <c r="J93" s="34">
        <v>651056</v>
      </c>
      <c r="K93" s="34">
        <v>76276312</v>
      </c>
      <c r="L93" s="34">
        <v>76799184</v>
      </c>
      <c r="M93" s="34">
        <v>522872</v>
      </c>
      <c r="N93" s="34">
        <v>77039075.120000005</v>
      </c>
      <c r="O93" s="34">
        <v>76955368</v>
      </c>
      <c r="P93" s="34">
        <v>-83707.12</v>
      </c>
    </row>
    <row r="94" spans="1:16" x14ac:dyDescent="0.2">
      <c r="A94" s="42" t="s">
        <v>222</v>
      </c>
      <c r="B94" s="43" t="s">
        <v>219</v>
      </c>
      <c r="C94" s="34">
        <v>128158.49</v>
      </c>
      <c r="D94" s="34">
        <v>128040</v>
      </c>
      <c r="E94" s="34">
        <v>129360</v>
      </c>
      <c r="F94" s="34">
        <v>128580</v>
      </c>
      <c r="G94" s="34">
        <v>-780</v>
      </c>
      <c r="H94" s="34">
        <v>130640</v>
      </c>
      <c r="I94" s="34">
        <v>129340</v>
      </c>
      <c r="J94" s="34">
        <v>-1300</v>
      </c>
      <c r="K94" s="34">
        <v>131960</v>
      </c>
      <c r="L94" s="34">
        <v>130380</v>
      </c>
      <c r="M94" s="34">
        <v>-1580</v>
      </c>
      <c r="N94" s="34">
        <v>133279.6</v>
      </c>
      <c r="O94" s="34">
        <v>131680</v>
      </c>
      <c r="P94" s="34">
        <v>-1599.6</v>
      </c>
    </row>
    <row r="95" spans="1:16" x14ac:dyDescent="0.2">
      <c r="A95" s="42" t="s">
        <v>223</v>
      </c>
      <c r="B95" s="43" t="s">
        <v>224</v>
      </c>
      <c r="C95" s="34">
        <v>655561.03176000016</v>
      </c>
      <c r="D95" s="34">
        <v>543090</v>
      </c>
      <c r="E95" s="34">
        <v>688800</v>
      </c>
      <c r="F95" s="34">
        <v>680250</v>
      </c>
      <c r="G95" s="34">
        <v>-8550</v>
      </c>
      <c r="H95" s="34">
        <v>670950</v>
      </c>
      <c r="I95" s="34">
        <v>803430</v>
      </c>
      <c r="J95" s="34">
        <v>132480</v>
      </c>
      <c r="K95" s="34">
        <v>640650</v>
      </c>
      <c r="L95" s="34">
        <v>755100</v>
      </c>
      <c r="M95" s="34">
        <v>114450</v>
      </c>
      <c r="N95" s="34">
        <v>647056.5</v>
      </c>
      <c r="O95" s="34">
        <v>844800</v>
      </c>
      <c r="P95" s="34">
        <v>197743.5</v>
      </c>
    </row>
    <row r="96" spans="1:16" x14ac:dyDescent="0.2">
      <c r="A96" s="42" t="s">
        <v>225</v>
      </c>
      <c r="B96" s="43" t="s">
        <v>226</v>
      </c>
      <c r="C96" s="34">
        <v>31900162.318999998</v>
      </c>
      <c r="D96" s="34">
        <v>31790980</v>
      </c>
      <c r="E96" s="34">
        <v>33390700</v>
      </c>
      <c r="F96" s="34">
        <v>34680020</v>
      </c>
      <c r="G96" s="34">
        <v>1289320</v>
      </c>
      <c r="H96" s="34">
        <v>33591330</v>
      </c>
      <c r="I96" s="34">
        <v>36886380</v>
      </c>
      <c r="J96" s="34">
        <v>3295050</v>
      </c>
      <c r="K96" s="34">
        <v>33469740</v>
      </c>
      <c r="L96" s="34">
        <v>40079525</v>
      </c>
      <c r="M96" s="34">
        <v>6609785</v>
      </c>
      <c r="N96" s="34">
        <v>33804437.399999999</v>
      </c>
      <c r="O96" s="34">
        <v>41580100</v>
      </c>
      <c r="P96" s="34">
        <v>7775662.5999999996</v>
      </c>
    </row>
    <row r="97" spans="1:16" x14ac:dyDescent="0.2">
      <c r="A97" s="42" t="s">
        <v>227</v>
      </c>
      <c r="B97" s="43" t="s">
        <v>228</v>
      </c>
      <c r="C97" s="34"/>
      <c r="D97" s="34"/>
      <c r="E97" s="34">
        <v>905878</v>
      </c>
      <c r="F97" s="34"/>
      <c r="G97" s="34">
        <v>-905878</v>
      </c>
      <c r="H97" s="34">
        <v>1652951</v>
      </c>
      <c r="I97" s="34"/>
      <c r="J97" s="34">
        <v>-1652951</v>
      </c>
      <c r="K97" s="34">
        <v>2425244</v>
      </c>
      <c r="L97" s="34"/>
      <c r="M97" s="34">
        <v>-2425244</v>
      </c>
      <c r="N97" s="34">
        <v>2449496.44</v>
      </c>
      <c r="O97" s="34"/>
      <c r="P97" s="34">
        <v>-2449496.44</v>
      </c>
    </row>
    <row r="98" spans="1:16" x14ac:dyDescent="0.2">
      <c r="A98" s="42" t="s">
        <v>229</v>
      </c>
      <c r="B98" s="43" t="s">
        <v>230</v>
      </c>
      <c r="C98" s="34"/>
      <c r="D98" s="34"/>
      <c r="E98" s="34">
        <v>273737</v>
      </c>
      <c r="F98" s="34"/>
      <c r="G98" s="34">
        <v>-273737</v>
      </c>
      <c r="H98" s="34">
        <v>682204</v>
      </c>
      <c r="I98" s="34"/>
      <c r="J98" s="34">
        <v>-682204</v>
      </c>
      <c r="K98" s="34">
        <v>1172035</v>
      </c>
      <c r="L98" s="34"/>
      <c r="M98" s="34">
        <v>-1172035</v>
      </c>
      <c r="N98" s="34">
        <v>1183755.3500000001</v>
      </c>
      <c r="O98" s="34"/>
      <c r="P98" s="34">
        <v>-1183755.3500000001</v>
      </c>
    </row>
    <row r="99" spans="1:16" x14ac:dyDescent="0.2">
      <c r="A99" s="42"/>
      <c r="B99" s="43"/>
      <c r="C99" s="44">
        <f>C92+C93</f>
        <v>86006924.923999995</v>
      </c>
      <c r="D99" s="34"/>
      <c r="E99" s="34"/>
      <c r="F99" s="34"/>
      <c r="G99" s="34"/>
      <c r="H99" s="34"/>
      <c r="I99" s="34"/>
      <c r="J99" s="34"/>
      <c r="K99" s="34"/>
      <c r="L99" s="34"/>
      <c r="M99" s="34"/>
      <c r="N99" s="34"/>
      <c r="O99" s="34"/>
      <c r="P99" s="34"/>
    </row>
    <row r="100" spans="1:16" x14ac:dyDescent="0.2">
      <c r="A100" s="39" t="s">
        <v>231</v>
      </c>
      <c r="B100" s="40" t="s">
        <v>232</v>
      </c>
      <c r="C100" s="34">
        <v>528926216.13955432</v>
      </c>
      <c r="D100" s="34">
        <v>587805410.05599999</v>
      </c>
      <c r="E100" s="34">
        <v>591750345.41499996</v>
      </c>
      <c r="F100" s="34">
        <v>638891327.14999998</v>
      </c>
      <c r="G100" s="34">
        <v>47140981.734999999</v>
      </c>
      <c r="H100" s="34">
        <v>603564951.03400004</v>
      </c>
      <c r="I100" s="34">
        <v>666990174.60800004</v>
      </c>
      <c r="J100" s="34">
        <v>63425223.574000001</v>
      </c>
      <c r="K100" s="34">
        <v>615501000.995</v>
      </c>
      <c r="L100" s="34">
        <v>681454399.21000004</v>
      </c>
      <c r="M100" s="34">
        <v>65953398.215000004</v>
      </c>
      <c r="N100" s="34">
        <v>621656011.00495005</v>
      </c>
      <c r="O100" s="34">
        <v>694147691.222</v>
      </c>
      <c r="P100" s="34">
        <v>72491680.217050001</v>
      </c>
    </row>
    <row r="101" spans="1:16" x14ac:dyDescent="0.2">
      <c r="A101" s="37" t="s">
        <v>233</v>
      </c>
      <c r="B101" s="38" t="s">
        <v>234</v>
      </c>
      <c r="C101" s="34">
        <v>42926527.2965554</v>
      </c>
      <c r="D101" s="34">
        <v>45902801.336000003</v>
      </c>
      <c r="E101" s="34">
        <v>46290417.799999997</v>
      </c>
      <c r="F101" s="34">
        <v>49592782.119999997</v>
      </c>
      <c r="G101" s="34">
        <v>3302364.32</v>
      </c>
      <c r="H101" s="34">
        <v>46938558.039999999</v>
      </c>
      <c r="I101" s="34">
        <v>52581687.359999999</v>
      </c>
      <c r="J101" s="34">
        <v>5643129.3200000003</v>
      </c>
      <c r="K101" s="34">
        <v>47592513.799999997</v>
      </c>
      <c r="L101" s="34">
        <v>55686211.600000001</v>
      </c>
      <c r="M101" s="34">
        <v>8093697.7999999998</v>
      </c>
      <c r="N101" s="34">
        <v>48068438.938000001</v>
      </c>
      <c r="O101" s="34">
        <v>58744207.119999997</v>
      </c>
      <c r="P101" s="34">
        <v>10675768.182</v>
      </c>
    </row>
    <row r="102" spans="1:16" x14ac:dyDescent="0.2">
      <c r="A102" s="39" t="s">
        <v>235</v>
      </c>
      <c r="B102" s="40" t="s">
        <v>236</v>
      </c>
      <c r="C102" s="34">
        <v>21685063</v>
      </c>
      <c r="D102" s="34">
        <v>22842700</v>
      </c>
      <c r="E102" s="34">
        <v>23193600</v>
      </c>
      <c r="F102" s="34">
        <v>23354400</v>
      </c>
      <c r="G102" s="34">
        <v>160800</v>
      </c>
      <c r="H102" s="34">
        <v>23614500</v>
      </c>
      <c r="I102" s="34">
        <v>23678400</v>
      </c>
      <c r="J102" s="34">
        <v>63900</v>
      </c>
      <c r="K102" s="34">
        <v>23900500</v>
      </c>
      <c r="L102" s="34">
        <v>23913700</v>
      </c>
      <c r="M102" s="34">
        <v>13200</v>
      </c>
      <c r="N102" s="34">
        <v>24139505</v>
      </c>
      <c r="O102" s="34">
        <v>24142000</v>
      </c>
      <c r="P102" s="34">
        <v>2495</v>
      </c>
    </row>
    <row r="103" spans="1:16" x14ac:dyDescent="0.2">
      <c r="A103" s="39" t="s">
        <v>237</v>
      </c>
      <c r="B103" s="40" t="s">
        <v>238</v>
      </c>
      <c r="C103" s="34">
        <v>3413909.0475277002</v>
      </c>
      <c r="D103" s="34">
        <v>3847305.6680000001</v>
      </c>
      <c r="E103" s="34">
        <v>3846196.4</v>
      </c>
      <c r="F103" s="34">
        <v>3707838.56</v>
      </c>
      <c r="G103" s="34">
        <v>-138357.84</v>
      </c>
      <c r="H103" s="34">
        <v>3881006.52</v>
      </c>
      <c r="I103" s="34">
        <v>3709563.68</v>
      </c>
      <c r="J103" s="34">
        <v>-171442.84</v>
      </c>
      <c r="K103" s="34">
        <v>3985424.4</v>
      </c>
      <c r="L103" s="34">
        <v>3811520.8</v>
      </c>
      <c r="M103" s="34">
        <v>-173903.6</v>
      </c>
      <c r="N103" s="34">
        <v>4025278.6439999999</v>
      </c>
      <c r="O103" s="34">
        <v>3868918.56</v>
      </c>
      <c r="P103" s="34">
        <v>-156360.084</v>
      </c>
    </row>
    <row r="104" spans="1:16" x14ac:dyDescent="0.2">
      <c r="A104" s="39" t="s">
        <v>239</v>
      </c>
      <c r="B104" s="40" t="s">
        <v>234</v>
      </c>
      <c r="C104" s="34">
        <v>17827555.249027699</v>
      </c>
      <c r="D104" s="34">
        <v>19212795.668000001</v>
      </c>
      <c r="E104" s="34">
        <v>19250621.399999999</v>
      </c>
      <c r="F104" s="34">
        <v>22530543.559999999</v>
      </c>
      <c r="G104" s="34">
        <v>3279922.16</v>
      </c>
      <c r="H104" s="34">
        <v>19443051.52</v>
      </c>
      <c r="I104" s="34">
        <v>25193723.68</v>
      </c>
      <c r="J104" s="34">
        <v>5750672.1600000001</v>
      </c>
      <c r="K104" s="34">
        <v>19706589.399999999</v>
      </c>
      <c r="L104" s="34">
        <v>27960990.800000001</v>
      </c>
      <c r="M104" s="34">
        <v>8254401.4000000004</v>
      </c>
      <c r="N104" s="34">
        <v>19903655.294</v>
      </c>
      <c r="O104" s="34">
        <v>30733288.559999999</v>
      </c>
      <c r="P104" s="34">
        <v>10829633.266000001</v>
      </c>
    </row>
    <row r="105" spans="1:16" x14ac:dyDescent="0.2">
      <c r="A105" s="35" t="s">
        <v>240</v>
      </c>
      <c r="B105" s="36" t="s">
        <v>241</v>
      </c>
      <c r="C105" s="34">
        <v>546494276.16610539</v>
      </c>
      <c r="D105" s="34">
        <v>595175782.824</v>
      </c>
      <c r="E105" s="34">
        <v>574632876.72500002</v>
      </c>
      <c r="F105" s="34">
        <v>918485948.54799998</v>
      </c>
      <c r="G105" s="34">
        <v>343853071.82300001</v>
      </c>
      <c r="H105" s="34">
        <v>575569128.77900004</v>
      </c>
      <c r="I105" s="34">
        <v>648319715.99199998</v>
      </c>
      <c r="J105" s="34">
        <v>72750587.213</v>
      </c>
      <c r="K105" s="34">
        <v>586222478.76999998</v>
      </c>
      <c r="L105" s="34">
        <v>656988480.25</v>
      </c>
      <c r="M105" s="34">
        <v>70766001.480000004</v>
      </c>
      <c r="N105" s="34">
        <v>592084703.55770004</v>
      </c>
      <c r="O105" s="34">
        <v>667698544.54999995</v>
      </c>
      <c r="P105" s="34">
        <v>75613840.992300004</v>
      </c>
    </row>
    <row r="106" spans="1:16" x14ac:dyDescent="0.2">
      <c r="A106" s="37" t="s">
        <v>242</v>
      </c>
      <c r="B106" s="38" t="s">
        <v>243</v>
      </c>
      <c r="C106" s="34">
        <v>125640861.73010099</v>
      </c>
      <c r="D106" s="34">
        <v>129643865.58</v>
      </c>
      <c r="E106" s="34">
        <v>131148441.19</v>
      </c>
      <c r="F106" s="34">
        <v>129935682.332</v>
      </c>
      <c r="G106" s="34">
        <v>-1212758.858</v>
      </c>
      <c r="H106" s="34">
        <v>133537747.942</v>
      </c>
      <c r="I106" s="34">
        <v>131877146.912</v>
      </c>
      <c r="J106" s="34">
        <v>-1660601.03</v>
      </c>
      <c r="K106" s="34">
        <v>136217652.49000001</v>
      </c>
      <c r="L106" s="34">
        <v>134149852.72</v>
      </c>
      <c r="M106" s="34">
        <v>-2067799.77</v>
      </c>
      <c r="N106" s="34">
        <v>137579829.0149</v>
      </c>
      <c r="O106" s="34">
        <v>136641089.90400001</v>
      </c>
      <c r="P106" s="34">
        <v>-938739.11089999997</v>
      </c>
    </row>
    <row r="107" spans="1:16" x14ac:dyDescent="0.2">
      <c r="A107" s="39" t="s">
        <v>244</v>
      </c>
      <c r="B107" s="40" t="s">
        <v>245</v>
      </c>
      <c r="C107" s="34">
        <v>95173118.088080794</v>
      </c>
      <c r="D107" s="34">
        <v>97892060.464000002</v>
      </c>
      <c r="E107" s="34">
        <v>99141464.094999999</v>
      </c>
      <c r="F107" s="34">
        <v>98147667.780000001</v>
      </c>
      <c r="G107" s="34">
        <v>-993796.31499999983</v>
      </c>
      <c r="H107" s="34">
        <v>100698925.271</v>
      </c>
      <c r="I107" s="34">
        <v>99403111.872999996</v>
      </c>
      <c r="J107" s="34">
        <v>-1295813.398</v>
      </c>
      <c r="K107" s="34">
        <v>102569484.745</v>
      </c>
      <c r="L107" s="34">
        <v>100944860.63</v>
      </c>
      <c r="M107" s="34">
        <v>-1624624.115</v>
      </c>
      <c r="N107" s="34">
        <v>103595179.59244999</v>
      </c>
      <c r="O107" s="34">
        <v>102610332.066</v>
      </c>
      <c r="P107" s="34">
        <v>-984847.52645</v>
      </c>
    </row>
    <row r="108" spans="1:16" x14ac:dyDescent="0.2">
      <c r="A108" s="39" t="s">
        <v>246</v>
      </c>
      <c r="B108" s="40" t="s">
        <v>247</v>
      </c>
      <c r="C108" s="34">
        <v>30467743.642020199</v>
      </c>
      <c r="D108" s="34">
        <v>31751805.116</v>
      </c>
      <c r="E108" s="34">
        <v>32006977.094999999</v>
      </c>
      <c r="F108" s="34">
        <v>31788014.552000001</v>
      </c>
      <c r="G108" s="34">
        <v>-218962.54300000001</v>
      </c>
      <c r="H108" s="34">
        <v>32838822.671</v>
      </c>
      <c r="I108" s="34">
        <v>32474035.039000001</v>
      </c>
      <c r="J108" s="34">
        <v>-364787.63199999998</v>
      </c>
      <c r="K108" s="34">
        <v>33648167.744999997</v>
      </c>
      <c r="L108" s="34">
        <v>33204992.09</v>
      </c>
      <c r="M108" s="34">
        <v>-443175.65500000003</v>
      </c>
      <c r="N108" s="34">
        <v>33984649.422449999</v>
      </c>
      <c r="O108" s="34">
        <v>34030757.838</v>
      </c>
      <c r="P108" s="34">
        <v>46108.415549999998</v>
      </c>
    </row>
    <row r="109" spans="1:16" x14ac:dyDescent="0.2">
      <c r="A109" s="37" t="s">
        <v>248</v>
      </c>
      <c r="B109" s="38" t="s">
        <v>249</v>
      </c>
      <c r="C109" s="34">
        <v>151466163.61416131</v>
      </c>
      <c r="D109" s="34">
        <v>160179489.83199999</v>
      </c>
      <c r="E109" s="34">
        <v>161489261.19</v>
      </c>
      <c r="F109" s="34">
        <v>159444422.33199999</v>
      </c>
      <c r="G109" s="34">
        <v>-2044838.858</v>
      </c>
      <c r="H109" s="34">
        <v>167152542.52900001</v>
      </c>
      <c r="I109" s="34">
        <v>164517998.62900001</v>
      </c>
      <c r="J109" s="34">
        <v>-2634543.9</v>
      </c>
      <c r="K109" s="34">
        <v>173331146.255</v>
      </c>
      <c r="L109" s="34">
        <v>170271404.99000001</v>
      </c>
      <c r="M109" s="34">
        <v>-3059741.2650000001</v>
      </c>
      <c r="N109" s="34">
        <v>175064457.71755001</v>
      </c>
      <c r="O109" s="34">
        <v>176309910.618</v>
      </c>
      <c r="P109" s="34">
        <v>1245452.9004500001</v>
      </c>
    </row>
    <row r="110" spans="1:16" x14ac:dyDescent="0.2">
      <c r="A110" s="39" t="s">
        <v>250</v>
      </c>
      <c r="B110" s="40" t="s">
        <v>251</v>
      </c>
      <c r="C110" s="34">
        <v>102002379.12815119</v>
      </c>
      <c r="D110" s="34">
        <v>108354305.148</v>
      </c>
      <c r="E110" s="34">
        <v>109079184.785</v>
      </c>
      <c r="F110" s="34">
        <v>107945605.05599999</v>
      </c>
      <c r="G110" s="34">
        <v>-1133579.7290000001</v>
      </c>
      <c r="H110" s="34">
        <v>114224943.90000001</v>
      </c>
      <c r="I110" s="34">
        <v>112753535.251</v>
      </c>
      <c r="J110" s="34">
        <v>-1471408.649</v>
      </c>
      <c r="K110" s="34">
        <v>119892795.5</v>
      </c>
      <c r="L110" s="34">
        <v>118119292.81</v>
      </c>
      <c r="M110" s="34">
        <v>-1773502.6899999997</v>
      </c>
      <c r="N110" s="34">
        <v>121091723.455</v>
      </c>
      <c r="O110" s="34">
        <v>123658391.34199999</v>
      </c>
      <c r="P110" s="34">
        <v>2566667.8870000001</v>
      </c>
    </row>
    <row r="111" spans="1:16" x14ac:dyDescent="0.2">
      <c r="A111" s="39" t="s">
        <v>252</v>
      </c>
      <c r="B111" s="40" t="s">
        <v>253</v>
      </c>
      <c r="C111" s="34">
        <v>49463784.486010097</v>
      </c>
      <c r="D111" s="34">
        <v>51825184.684</v>
      </c>
      <c r="E111" s="34">
        <v>52410076.405000001</v>
      </c>
      <c r="F111" s="34">
        <v>51498817.276000001</v>
      </c>
      <c r="G111" s="34">
        <v>-911259.12899999996</v>
      </c>
      <c r="H111" s="34">
        <v>52927598.629000001</v>
      </c>
      <c r="I111" s="34">
        <v>51764463.377999999</v>
      </c>
      <c r="J111" s="34">
        <v>-1163135.2509999997</v>
      </c>
      <c r="K111" s="34">
        <v>53438350.755000003</v>
      </c>
      <c r="L111" s="34">
        <v>52152112.18</v>
      </c>
      <c r="M111" s="34">
        <v>-1286238.575</v>
      </c>
      <c r="N111" s="34">
        <v>53972734.262549996</v>
      </c>
      <c r="O111" s="34">
        <v>52651519.276000001</v>
      </c>
      <c r="P111" s="34">
        <v>-1321214.98655</v>
      </c>
    </row>
    <row r="112" spans="1:16" x14ac:dyDescent="0.2">
      <c r="A112" s="37" t="s">
        <v>254</v>
      </c>
      <c r="B112" s="38" t="s">
        <v>255</v>
      </c>
      <c r="C112" s="34">
        <v>205774844.72543079</v>
      </c>
      <c r="D112" s="34">
        <v>241061134.97600001</v>
      </c>
      <c r="E112" s="34">
        <v>218090165.88499999</v>
      </c>
      <c r="F112" s="34">
        <v>513612695.71399999</v>
      </c>
      <c r="G112" s="34">
        <v>295522529.829</v>
      </c>
      <c r="H112" s="34">
        <v>211300668.46700001</v>
      </c>
      <c r="I112" s="34">
        <v>218831374.31600001</v>
      </c>
      <c r="J112" s="34">
        <v>7530705.8490000004</v>
      </c>
      <c r="K112" s="34">
        <v>213142687.36500001</v>
      </c>
      <c r="L112" s="34">
        <v>220344852.96000001</v>
      </c>
      <c r="M112" s="34">
        <v>7202165.5949999997</v>
      </c>
      <c r="N112" s="34">
        <v>215274114.23864999</v>
      </c>
      <c r="O112" s="34">
        <v>222398254.072</v>
      </c>
      <c r="P112" s="34">
        <v>7124139.83335</v>
      </c>
    </row>
    <row r="113" spans="1:16" x14ac:dyDescent="0.2">
      <c r="A113" s="39" t="s">
        <v>256</v>
      </c>
      <c r="B113" s="40" t="s">
        <v>255</v>
      </c>
      <c r="C113" s="34">
        <v>205774844.72543079</v>
      </c>
      <c r="D113" s="34">
        <v>241061134.97600001</v>
      </c>
      <c r="E113" s="34">
        <v>218090165.88499999</v>
      </c>
      <c r="F113" s="34">
        <v>513612695.71399999</v>
      </c>
      <c r="G113" s="34">
        <v>295522529.829</v>
      </c>
      <c r="H113" s="34">
        <v>211300668.46700001</v>
      </c>
      <c r="I113" s="34">
        <v>218831374.31600001</v>
      </c>
      <c r="J113" s="34">
        <v>7530705.8490000004</v>
      </c>
      <c r="K113" s="34">
        <v>213142687.36500001</v>
      </c>
      <c r="L113" s="34">
        <v>220344852.96000001</v>
      </c>
      <c r="M113" s="34">
        <v>7202165.5949999997</v>
      </c>
      <c r="N113" s="34">
        <v>215274114.23864999</v>
      </c>
      <c r="O113" s="34">
        <v>222398254.072</v>
      </c>
      <c r="P113" s="34">
        <v>7124139.83335</v>
      </c>
    </row>
    <row r="114" spans="1:16" x14ac:dyDescent="0.2">
      <c r="A114" s="37" t="s">
        <v>257</v>
      </c>
      <c r="B114" s="38" t="s">
        <v>258</v>
      </c>
      <c r="C114" s="34">
        <v>63612406.096412301</v>
      </c>
      <c r="D114" s="34">
        <v>64291292.435999997</v>
      </c>
      <c r="E114" s="34">
        <v>63905008.460000001</v>
      </c>
      <c r="F114" s="34">
        <v>115493148.17</v>
      </c>
      <c r="G114" s="34">
        <v>51588139.710000001</v>
      </c>
      <c r="H114" s="34">
        <v>63578169.840999998</v>
      </c>
      <c r="I114" s="34">
        <v>133093196.13500001</v>
      </c>
      <c r="J114" s="34">
        <v>69515026.294</v>
      </c>
      <c r="K114" s="34">
        <v>63530992.659999996</v>
      </c>
      <c r="L114" s="34">
        <v>132222369.58</v>
      </c>
      <c r="M114" s="34">
        <v>68691376.920000002</v>
      </c>
      <c r="N114" s="34">
        <v>64166302.586599998</v>
      </c>
      <c r="O114" s="34">
        <v>132349289.956</v>
      </c>
      <c r="P114" s="34">
        <v>68182987.369399995</v>
      </c>
    </row>
    <row r="115" spans="1:16" x14ac:dyDescent="0.2">
      <c r="A115" s="39" t="s">
        <v>259</v>
      </c>
      <c r="B115" s="40" t="s">
        <v>260</v>
      </c>
      <c r="C115" s="34">
        <v>63612406.096412301</v>
      </c>
      <c r="D115" s="34">
        <v>64291292.435999997</v>
      </c>
      <c r="E115" s="34">
        <v>63905008.460000001</v>
      </c>
      <c r="F115" s="34">
        <v>115493148.17</v>
      </c>
      <c r="G115" s="34">
        <v>51588139.710000001</v>
      </c>
      <c r="H115" s="34">
        <v>63578169.840999998</v>
      </c>
      <c r="I115" s="34">
        <v>133093196.13500001</v>
      </c>
      <c r="J115" s="34">
        <v>69515026.294</v>
      </c>
      <c r="K115" s="34">
        <v>63530992.659999996</v>
      </c>
      <c r="L115" s="34">
        <v>132222369.58</v>
      </c>
      <c r="M115" s="34">
        <v>68691376.920000002</v>
      </c>
      <c r="N115" s="34">
        <v>64166302.586599998</v>
      </c>
      <c r="O115" s="34">
        <v>132349289.956</v>
      </c>
      <c r="P115" s="34">
        <v>68182987.369399995</v>
      </c>
    </row>
    <row r="116" spans="1:16" x14ac:dyDescent="0.2">
      <c r="A116" s="35" t="s">
        <v>261</v>
      </c>
      <c r="B116" s="36" t="s">
        <v>262</v>
      </c>
      <c r="C116" s="34">
        <v>265886074.95883909</v>
      </c>
      <c r="D116" s="34">
        <v>288830252.74400002</v>
      </c>
      <c r="E116" s="34">
        <v>282650144.55000001</v>
      </c>
      <c r="F116" s="34">
        <v>571637812.45799994</v>
      </c>
      <c r="G116" s="34">
        <v>288987667.90799999</v>
      </c>
      <c r="H116" s="34">
        <v>283952459.06</v>
      </c>
      <c r="I116" s="34">
        <v>282596389.91799998</v>
      </c>
      <c r="J116" s="34">
        <v>-1356069.142</v>
      </c>
      <c r="K116" s="34">
        <v>285438846.995</v>
      </c>
      <c r="L116" s="34">
        <v>284782835.47000003</v>
      </c>
      <c r="M116" s="34">
        <v>-656011.52500000002</v>
      </c>
      <c r="N116" s="34">
        <v>288293235.46495003</v>
      </c>
      <c r="O116" s="34">
        <v>286793886.66799998</v>
      </c>
      <c r="P116" s="34">
        <v>-1499348.7969500001</v>
      </c>
    </row>
    <row r="117" spans="1:16" x14ac:dyDescent="0.2">
      <c r="A117" s="37" t="s">
        <v>263</v>
      </c>
      <c r="B117" s="38" t="s">
        <v>262</v>
      </c>
      <c r="C117" s="34">
        <v>265886074.95883909</v>
      </c>
      <c r="D117" s="34">
        <v>288830252.74400002</v>
      </c>
      <c r="E117" s="34">
        <v>282650144.55000001</v>
      </c>
      <c r="F117" s="34">
        <v>571637812.45799994</v>
      </c>
      <c r="G117" s="34">
        <v>288987667.90799999</v>
      </c>
      <c r="H117" s="34">
        <v>283952459.06</v>
      </c>
      <c r="I117" s="34">
        <v>282596389.91799998</v>
      </c>
      <c r="J117" s="34">
        <v>-1356069.142</v>
      </c>
      <c r="K117" s="34">
        <v>285438846.995</v>
      </c>
      <c r="L117" s="34">
        <v>284782835.47000003</v>
      </c>
      <c r="M117" s="34">
        <v>-656011.52500000002</v>
      </c>
      <c r="N117" s="34">
        <v>288293235.46495003</v>
      </c>
      <c r="O117" s="34">
        <v>286793886.66799998</v>
      </c>
      <c r="P117" s="34">
        <v>-1499348.7969500001</v>
      </c>
    </row>
    <row r="118" spans="1:16" x14ac:dyDescent="0.2">
      <c r="A118" s="39" t="s">
        <v>264</v>
      </c>
      <c r="B118" s="40" t="s">
        <v>265</v>
      </c>
      <c r="C118" s="34">
        <v>152576182.27924761</v>
      </c>
      <c r="D118" s="34">
        <v>168202700.12799999</v>
      </c>
      <c r="E118" s="34">
        <v>162113975.04499999</v>
      </c>
      <c r="F118" s="34">
        <v>451671175.01200002</v>
      </c>
      <c r="G118" s="34">
        <v>289557199.96700001</v>
      </c>
      <c r="H118" s="34">
        <v>162539204.91600001</v>
      </c>
      <c r="I118" s="34">
        <v>165153357.20699999</v>
      </c>
      <c r="J118" s="34">
        <v>2614152.2910000002</v>
      </c>
      <c r="K118" s="34">
        <v>162833872.315</v>
      </c>
      <c r="L118" s="34">
        <v>166500140.06</v>
      </c>
      <c r="M118" s="34">
        <v>3666267.7450000001</v>
      </c>
      <c r="N118" s="34">
        <v>164462211.03815001</v>
      </c>
      <c r="O118" s="34">
        <v>167357339.00600001</v>
      </c>
      <c r="P118" s="34">
        <v>2895127.9678500001</v>
      </c>
    </row>
    <row r="119" spans="1:16" x14ac:dyDescent="0.2">
      <c r="A119" s="39" t="s">
        <v>266</v>
      </c>
      <c r="B119" s="40" t="s">
        <v>267</v>
      </c>
      <c r="C119" s="34">
        <v>22779641.366992801</v>
      </c>
      <c r="D119" s="34">
        <v>25111876.056000002</v>
      </c>
      <c r="E119" s="34">
        <v>24700840.555</v>
      </c>
      <c r="F119" s="34">
        <v>24392682.721999999</v>
      </c>
      <c r="G119" s="34">
        <v>-308157.83299999998</v>
      </c>
      <c r="H119" s="34">
        <v>24831096.272999998</v>
      </c>
      <c r="I119" s="34">
        <v>24337262.739999998</v>
      </c>
      <c r="J119" s="34">
        <v>-493833.53299999988</v>
      </c>
      <c r="K119" s="34">
        <v>25189562.934999999</v>
      </c>
      <c r="L119" s="34">
        <v>24602789.399999999</v>
      </c>
      <c r="M119" s="34">
        <v>-586773.53500000003</v>
      </c>
      <c r="N119" s="34">
        <v>25441458.564350002</v>
      </c>
      <c r="O119" s="34">
        <v>24860527.079999998</v>
      </c>
      <c r="P119" s="34">
        <v>-580931.48435000004</v>
      </c>
    </row>
    <row r="120" spans="1:16" x14ac:dyDescent="0.2">
      <c r="A120" s="39" t="s">
        <v>268</v>
      </c>
      <c r="B120" s="40" t="s">
        <v>25</v>
      </c>
      <c r="C120" s="34">
        <v>90530251.312598705</v>
      </c>
      <c r="D120" s="34">
        <v>95515676.560000002</v>
      </c>
      <c r="E120" s="34">
        <v>95835328.950000003</v>
      </c>
      <c r="F120" s="34">
        <v>95573954.724000007</v>
      </c>
      <c r="G120" s="34">
        <v>-261374.226</v>
      </c>
      <c r="H120" s="34">
        <v>96582157.871000007</v>
      </c>
      <c r="I120" s="34">
        <v>93105769.971000001</v>
      </c>
      <c r="J120" s="34">
        <v>-3476387.9</v>
      </c>
      <c r="K120" s="34">
        <v>97415411.745000005</v>
      </c>
      <c r="L120" s="34">
        <v>93679906.010000005</v>
      </c>
      <c r="M120" s="34">
        <v>-3735505.7349999999</v>
      </c>
      <c r="N120" s="34">
        <v>98389565.862450004</v>
      </c>
      <c r="O120" s="34">
        <v>94576020.582000002</v>
      </c>
      <c r="P120" s="34">
        <v>-3813545.28045</v>
      </c>
    </row>
    <row r="121" spans="1:16" s="51" customFormat="1" x14ac:dyDescent="0.2">
      <c r="A121" s="42" t="s">
        <v>204</v>
      </c>
      <c r="B121" s="43" t="s">
        <v>205</v>
      </c>
      <c r="C121" s="34"/>
      <c r="D121" s="34">
        <v>207755.51</v>
      </c>
      <c r="E121" s="34">
        <v>206442.33</v>
      </c>
      <c r="F121" s="34">
        <v>204685.37400000001</v>
      </c>
      <c r="G121" s="34">
        <v>-1756.9559999999999</v>
      </c>
      <c r="H121" s="34">
        <v>205124.61300000001</v>
      </c>
      <c r="I121" s="34">
        <v>204661.27900000001</v>
      </c>
      <c r="J121" s="34">
        <v>-463.334</v>
      </c>
      <c r="K121" s="34">
        <v>205124.61300000001</v>
      </c>
      <c r="L121" s="34">
        <v>204661.27900000001</v>
      </c>
      <c r="M121" s="34">
        <v>-463.334</v>
      </c>
      <c r="N121" s="34">
        <v>207175.85913</v>
      </c>
      <c r="O121" s="34">
        <v>204661.27900000001</v>
      </c>
      <c r="P121" s="34">
        <v>-2514.5801299999998</v>
      </c>
    </row>
    <row r="122" spans="1:16" s="51" customFormat="1" x14ac:dyDescent="0.2">
      <c r="A122" s="42" t="s">
        <v>206</v>
      </c>
      <c r="B122" s="43" t="s">
        <v>207</v>
      </c>
      <c r="C122" s="34"/>
      <c r="D122" s="34">
        <v>497.73</v>
      </c>
      <c r="E122" s="34">
        <v>528535.21</v>
      </c>
      <c r="F122" s="34"/>
      <c r="G122" s="34">
        <v>-528535.20999999985</v>
      </c>
      <c r="H122" s="34">
        <v>786676.91099999996</v>
      </c>
      <c r="I122" s="34">
        <v>258920.712</v>
      </c>
      <c r="J122" s="34">
        <v>-527756.19900000002</v>
      </c>
      <c r="K122" s="34">
        <v>1057536.9110000003</v>
      </c>
      <c r="L122" s="34">
        <v>527914.45200000005</v>
      </c>
      <c r="M122" s="34">
        <v>-529622.45900000003</v>
      </c>
      <c r="N122" s="34">
        <v>1068112.2801099999</v>
      </c>
      <c r="O122" s="34">
        <v>796454.45200000005</v>
      </c>
      <c r="P122" s="34">
        <v>-271657.82811</v>
      </c>
    </row>
    <row r="123" spans="1:16" s="51" customFormat="1" x14ac:dyDescent="0.2">
      <c r="A123" s="42" t="s">
        <v>208</v>
      </c>
      <c r="B123" s="43" t="s">
        <v>209</v>
      </c>
      <c r="C123" s="34">
        <v>146.01</v>
      </c>
      <c r="D123" s="34">
        <v>188189.88</v>
      </c>
      <c r="E123" s="34">
        <v>218922.71</v>
      </c>
      <c r="F123" s="34">
        <v>209642.682</v>
      </c>
      <c r="G123" s="34">
        <v>-9280.0280000000002</v>
      </c>
      <c r="H123" s="34">
        <v>217525.33100000001</v>
      </c>
      <c r="I123" s="34">
        <v>207888.85200000001</v>
      </c>
      <c r="J123" s="34">
        <v>-9636.4789999999994</v>
      </c>
      <c r="K123" s="34">
        <v>217525.33100000001</v>
      </c>
      <c r="L123" s="34">
        <v>207576.32699999999</v>
      </c>
      <c r="M123" s="34">
        <v>-9949.0040000000008</v>
      </c>
      <c r="N123" s="34">
        <v>219700.58431000001</v>
      </c>
      <c r="O123" s="34">
        <v>207576.32699999999</v>
      </c>
      <c r="P123" s="34">
        <v>-12124.257310000001</v>
      </c>
    </row>
    <row r="124" spans="1:16" s="51" customFormat="1" x14ac:dyDescent="0.2">
      <c r="A124" s="42" t="s">
        <v>210</v>
      </c>
      <c r="B124" s="43" t="s">
        <v>211</v>
      </c>
      <c r="C124" s="34">
        <v>37413.9164628</v>
      </c>
      <c r="D124" s="34">
        <v>52693.11</v>
      </c>
      <c r="E124" s="34">
        <v>52693.11</v>
      </c>
      <c r="F124" s="34">
        <v>48260.824000000001</v>
      </c>
      <c r="G124" s="34">
        <v>-4432.2860000000001</v>
      </c>
      <c r="H124" s="34">
        <v>52356.771000000001</v>
      </c>
      <c r="I124" s="34">
        <v>48152</v>
      </c>
      <c r="J124" s="34">
        <v>-4204.7709999999997</v>
      </c>
      <c r="K124" s="34">
        <v>52468.851000000002</v>
      </c>
      <c r="L124" s="34">
        <v>48263.12</v>
      </c>
      <c r="M124" s="34">
        <v>-4205.7309999999998</v>
      </c>
      <c r="N124" s="34">
        <v>52993.539510000002</v>
      </c>
      <c r="O124" s="34">
        <v>48263.12</v>
      </c>
      <c r="P124" s="34">
        <v>-4730.4195099999997</v>
      </c>
    </row>
    <row r="125" spans="1:16" s="51" customFormat="1" x14ac:dyDescent="0.2">
      <c r="A125" s="42" t="s">
        <v>212</v>
      </c>
      <c r="B125" s="43" t="s">
        <v>213</v>
      </c>
      <c r="C125" s="34">
        <v>75789.021135899995</v>
      </c>
      <c r="D125" s="34">
        <v>112865.33</v>
      </c>
      <c r="E125" s="34">
        <v>114020.59</v>
      </c>
      <c r="F125" s="34">
        <v>89720.843999999997</v>
      </c>
      <c r="G125" s="34">
        <v>-24299.745999999999</v>
      </c>
      <c r="H125" s="34">
        <v>113824.245</v>
      </c>
      <c r="I125" s="34">
        <v>82162.127999999997</v>
      </c>
      <c r="J125" s="34">
        <v>-31662.116999999998</v>
      </c>
      <c r="K125" s="34">
        <v>114096.039</v>
      </c>
      <c r="L125" s="34">
        <v>82165.831999999995</v>
      </c>
      <c r="M125" s="34">
        <v>-31930.206999999999</v>
      </c>
      <c r="N125" s="34">
        <v>115236.99939</v>
      </c>
      <c r="O125" s="34">
        <v>104595.40399999999</v>
      </c>
      <c r="P125" s="34">
        <v>-10641.59539</v>
      </c>
    </row>
    <row r="126" spans="1:16" s="54" customFormat="1" x14ac:dyDescent="0.2">
      <c r="A126" s="52" t="s">
        <v>448</v>
      </c>
      <c r="B126" s="53" t="s">
        <v>221</v>
      </c>
      <c r="C126" s="47">
        <v>10108436.227499999</v>
      </c>
      <c r="D126" s="47">
        <v>11003835</v>
      </c>
      <c r="E126" s="47">
        <v>10884270</v>
      </c>
      <c r="F126" s="47">
        <v>10881195</v>
      </c>
      <c r="G126" s="47">
        <v>-3075</v>
      </c>
      <c r="H126" s="47">
        <v>10825230</v>
      </c>
      <c r="I126" s="47">
        <v>9715590</v>
      </c>
      <c r="J126" s="47">
        <v>-1109640</v>
      </c>
      <c r="K126" s="47">
        <v>10693245</v>
      </c>
      <c r="L126" s="47">
        <v>9664065</v>
      </c>
      <c r="M126" s="47">
        <v>-1029180</v>
      </c>
      <c r="N126" s="47">
        <v>10800177.449999999</v>
      </c>
      <c r="O126" s="47">
        <v>9655020</v>
      </c>
      <c r="P126" s="47">
        <v>-1145157.45</v>
      </c>
    </row>
    <row r="127" spans="1:16" s="54" customFormat="1" x14ac:dyDescent="0.2">
      <c r="A127" s="52" t="s">
        <v>483</v>
      </c>
      <c r="B127" s="53" t="s">
        <v>484</v>
      </c>
      <c r="C127" s="47">
        <v>46223635.049999997</v>
      </c>
      <c r="D127" s="47">
        <v>48796100</v>
      </c>
      <c r="E127" s="47">
        <v>49298600</v>
      </c>
      <c r="F127" s="47">
        <v>49002800</v>
      </c>
      <c r="G127" s="47">
        <v>-295800</v>
      </c>
      <c r="H127" s="47">
        <v>49786500</v>
      </c>
      <c r="I127" s="47">
        <v>48288600</v>
      </c>
      <c r="J127" s="47">
        <v>-1497900</v>
      </c>
      <c r="K127" s="47">
        <v>50284900</v>
      </c>
      <c r="L127" s="47">
        <v>48681500</v>
      </c>
      <c r="M127" s="47">
        <v>-1603400</v>
      </c>
      <c r="N127" s="47">
        <v>50787749</v>
      </c>
      <c r="O127" s="47">
        <v>49178200</v>
      </c>
      <c r="P127" s="47">
        <v>-1609549</v>
      </c>
    </row>
    <row r="128" spans="1:16" s="51" customFormat="1" x14ac:dyDescent="0.2">
      <c r="A128" s="42" t="s">
        <v>485</v>
      </c>
      <c r="B128" s="43" t="s">
        <v>221</v>
      </c>
      <c r="C128" s="34">
        <v>14773793.6975</v>
      </c>
      <c r="D128" s="34">
        <v>15286500</v>
      </c>
      <c r="E128" s="34">
        <v>14800525</v>
      </c>
      <c r="F128" s="34">
        <v>14787450</v>
      </c>
      <c r="G128" s="34">
        <v>-13075</v>
      </c>
      <c r="H128" s="34">
        <v>14805500</v>
      </c>
      <c r="I128" s="34">
        <v>14671375</v>
      </c>
      <c r="J128" s="34">
        <v>-134125</v>
      </c>
      <c r="K128" s="34">
        <v>14945175</v>
      </c>
      <c r="L128" s="34">
        <v>14750400</v>
      </c>
      <c r="M128" s="34">
        <v>-194775</v>
      </c>
      <c r="N128" s="34">
        <v>15094626.75</v>
      </c>
      <c r="O128" s="34">
        <v>14811050</v>
      </c>
      <c r="P128" s="34">
        <v>-283576.75</v>
      </c>
    </row>
    <row r="129" spans="1:16" s="51" customFormat="1" x14ac:dyDescent="0.2">
      <c r="A129" s="42" t="s">
        <v>486</v>
      </c>
      <c r="B129" s="43" t="s">
        <v>487</v>
      </c>
      <c r="C129" s="34">
        <v>306124.52</v>
      </c>
      <c r="D129" s="34">
        <v>308440</v>
      </c>
      <c r="E129" s="34">
        <v>309420</v>
      </c>
      <c r="F129" s="34">
        <v>304100</v>
      </c>
      <c r="G129" s="34">
        <v>-5320</v>
      </c>
      <c r="H129" s="34">
        <v>312520</v>
      </c>
      <c r="I129" s="34">
        <v>306120</v>
      </c>
      <c r="J129" s="34">
        <v>-6400</v>
      </c>
      <c r="K129" s="34">
        <v>315640</v>
      </c>
      <c r="L129" s="34">
        <v>308660</v>
      </c>
      <c r="M129" s="34">
        <v>-6980</v>
      </c>
      <c r="N129" s="34">
        <v>318796.40000000002</v>
      </c>
      <c r="O129" s="34">
        <v>311800</v>
      </c>
      <c r="P129" s="34">
        <v>-6996.4</v>
      </c>
    </row>
    <row r="130" spans="1:16" s="51" customFormat="1" x14ac:dyDescent="0.2">
      <c r="A130" s="42" t="s">
        <v>488</v>
      </c>
      <c r="B130" s="43" t="s">
        <v>489</v>
      </c>
      <c r="C130" s="34">
        <v>1489600</v>
      </c>
      <c r="D130" s="34">
        <v>1488800</v>
      </c>
      <c r="E130" s="34">
        <v>1504200</v>
      </c>
      <c r="F130" s="34">
        <v>1495200</v>
      </c>
      <c r="G130" s="34">
        <v>-9000</v>
      </c>
      <c r="H130" s="34">
        <v>1519300</v>
      </c>
      <c r="I130" s="34">
        <v>1504100</v>
      </c>
      <c r="J130" s="34">
        <v>-15200</v>
      </c>
      <c r="K130" s="34">
        <v>1534500</v>
      </c>
      <c r="L130" s="34">
        <v>1516100</v>
      </c>
      <c r="M130" s="34">
        <v>-18400</v>
      </c>
      <c r="N130" s="34">
        <v>1549845</v>
      </c>
      <c r="O130" s="34">
        <v>1531200</v>
      </c>
      <c r="P130" s="34">
        <v>-18645</v>
      </c>
    </row>
    <row r="131" spans="1:16" s="51" customFormat="1" x14ac:dyDescent="0.2">
      <c r="A131" s="42" t="s">
        <v>490</v>
      </c>
      <c r="B131" s="43" t="s">
        <v>491</v>
      </c>
      <c r="C131" s="34">
        <v>2775200</v>
      </c>
      <c r="D131" s="34">
        <v>2775200</v>
      </c>
      <c r="E131" s="34">
        <v>2775200</v>
      </c>
      <c r="F131" s="34">
        <v>2700000</v>
      </c>
      <c r="G131" s="34">
        <v>-75200</v>
      </c>
      <c r="H131" s="34">
        <v>2775200</v>
      </c>
      <c r="I131" s="34">
        <v>2700000</v>
      </c>
      <c r="J131" s="34">
        <v>-75200</v>
      </c>
      <c r="K131" s="34">
        <v>2775200</v>
      </c>
      <c r="L131" s="34">
        <v>2700000</v>
      </c>
      <c r="M131" s="34">
        <v>-75200</v>
      </c>
      <c r="N131" s="34">
        <v>2802952</v>
      </c>
      <c r="O131" s="34">
        <v>2700000</v>
      </c>
      <c r="P131" s="34">
        <v>-102952</v>
      </c>
    </row>
    <row r="132" spans="1:16" s="51" customFormat="1" x14ac:dyDescent="0.2">
      <c r="A132" s="42" t="s">
        <v>492</v>
      </c>
      <c r="B132" s="43" t="s">
        <v>221</v>
      </c>
      <c r="C132" s="34">
        <v>14740112.869999999</v>
      </c>
      <c r="D132" s="34">
        <v>15294800</v>
      </c>
      <c r="E132" s="34">
        <v>15142500</v>
      </c>
      <c r="F132" s="34">
        <v>15850900</v>
      </c>
      <c r="G132" s="34">
        <v>708400</v>
      </c>
      <c r="H132" s="34">
        <v>15182400</v>
      </c>
      <c r="I132" s="34">
        <v>15118200</v>
      </c>
      <c r="J132" s="34">
        <v>-64200</v>
      </c>
      <c r="K132" s="34">
        <v>15220000</v>
      </c>
      <c r="L132" s="34">
        <v>14988600</v>
      </c>
      <c r="M132" s="34">
        <v>-231400</v>
      </c>
      <c r="N132" s="34">
        <v>15372200</v>
      </c>
      <c r="O132" s="34">
        <v>15027200</v>
      </c>
      <c r="P132" s="34">
        <v>-345000</v>
      </c>
    </row>
    <row r="133" spans="1:16" x14ac:dyDescent="0.2">
      <c r="A133" s="35" t="s">
        <v>269</v>
      </c>
      <c r="B133" s="36" t="s">
        <v>270</v>
      </c>
      <c r="C133" s="34">
        <v>22385613929.570061</v>
      </c>
      <c r="D133" s="34">
        <v>24114105388.588001</v>
      </c>
      <c r="E133" s="34">
        <v>24932868763.195</v>
      </c>
      <c r="F133" s="34">
        <v>24154544219.664001</v>
      </c>
      <c r="G133" s="34">
        <v>-778324543.53100002</v>
      </c>
      <c r="H133" s="34">
        <v>25541594677.560001</v>
      </c>
      <c r="I133" s="34">
        <v>26144986909.473999</v>
      </c>
      <c r="J133" s="34">
        <v>603392231.91400003</v>
      </c>
      <c r="K133" s="34">
        <v>26338733704.849998</v>
      </c>
      <c r="L133" s="34">
        <v>27167828541.32</v>
      </c>
      <c r="M133" s="34">
        <v>829094836.47000003</v>
      </c>
      <c r="N133" s="34">
        <v>26602121041.898499</v>
      </c>
      <c r="O133" s="34">
        <v>27764820293.967999</v>
      </c>
      <c r="P133" s="34">
        <v>1162699252.0695</v>
      </c>
    </row>
    <row r="134" spans="1:16" x14ac:dyDescent="0.2">
      <c r="A134" s="37" t="s">
        <v>271</v>
      </c>
      <c r="B134" s="38" t="s">
        <v>272</v>
      </c>
      <c r="C134" s="34">
        <v>11624465917.30961</v>
      </c>
      <c r="D134" s="34">
        <v>12711930221.492001</v>
      </c>
      <c r="E134" s="34">
        <v>13160414822.58</v>
      </c>
      <c r="F134" s="34">
        <v>12890592823.316</v>
      </c>
      <c r="G134" s="34">
        <v>-269821999.264</v>
      </c>
      <c r="H134" s="34">
        <v>13540843498.657</v>
      </c>
      <c r="I134" s="34">
        <v>14731878123.951</v>
      </c>
      <c r="J134" s="34">
        <v>1191034625.2939999</v>
      </c>
      <c r="K134" s="34">
        <v>14166198906.709999</v>
      </c>
      <c r="L134" s="34">
        <v>15576100789.810001</v>
      </c>
      <c r="M134" s="34">
        <v>1409901883.0999999</v>
      </c>
      <c r="N134" s="34">
        <v>14307860895.7771</v>
      </c>
      <c r="O134" s="34">
        <v>15932765109.6</v>
      </c>
      <c r="P134" s="34">
        <v>1624904213.8229001</v>
      </c>
    </row>
    <row r="135" spans="1:16" x14ac:dyDescent="0.2">
      <c r="A135" s="39" t="s">
        <v>273</v>
      </c>
      <c r="B135" s="40" t="s">
        <v>272</v>
      </c>
      <c r="C135" s="34">
        <v>11624465917.30961</v>
      </c>
      <c r="D135" s="34">
        <v>12711930221.492001</v>
      </c>
      <c r="E135" s="34">
        <v>13160414822.58</v>
      </c>
      <c r="F135" s="34">
        <v>12890592823.316</v>
      </c>
      <c r="G135" s="34">
        <v>-269821999.264</v>
      </c>
      <c r="H135" s="34">
        <v>13540843498.657</v>
      </c>
      <c r="I135" s="34">
        <v>14731878123.951</v>
      </c>
      <c r="J135" s="34">
        <v>1191034625.2939999</v>
      </c>
      <c r="K135" s="34">
        <v>14166198906.709999</v>
      </c>
      <c r="L135" s="34">
        <v>15576100789.810001</v>
      </c>
      <c r="M135" s="34">
        <v>1409901883.0999999</v>
      </c>
      <c r="N135" s="34">
        <v>14307860895.7771</v>
      </c>
      <c r="O135" s="34">
        <v>15932765109.6</v>
      </c>
      <c r="P135" s="34">
        <v>1624904213.8229001</v>
      </c>
    </row>
    <row r="136" spans="1:16" x14ac:dyDescent="0.2">
      <c r="A136" s="37" t="s">
        <v>274</v>
      </c>
      <c r="B136" s="38" t="s">
        <v>275</v>
      </c>
      <c r="C136" s="34">
        <v>3687297685.8936052</v>
      </c>
      <c r="D136" s="34">
        <v>3861805765.2839999</v>
      </c>
      <c r="E136" s="34">
        <v>3958119352.8649998</v>
      </c>
      <c r="F136" s="34">
        <v>3706085512.5019999</v>
      </c>
      <c r="G136" s="34">
        <v>-252033840.36300001</v>
      </c>
      <c r="H136" s="34">
        <v>4054502533.4570003</v>
      </c>
      <c r="I136" s="34">
        <v>3676653542</v>
      </c>
      <c r="J136" s="34">
        <v>-377848991.45700002</v>
      </c>
      <c r="K136" s="34">
        <v>4150664766.4750004</v>
      </c>
      <c r="L136" s="34">
        <v>3761262020.46</v>
      </c>
      <c r="M136" s="34">
        <v>-389402746.01499999</v>
      </c>
      <c r="N136" s="34">
        <v>4192171414.13975</v>
      </c>
      <c r="O136" s="34">
        <v>3843665520.4299998</v>
      </c>
      <c r="P136" s="34">
        <v>-348505893.70975</v>
      </c>
    </row>
    <row r="137" spans="1:16" x14ac:dyDescent="0.2">
      <c r="A137" s="39" t="s">
        <v>276</v>
      </c>
      <c r="B137" s="40" t="s">
        <v>275</v>
      </c>
      <c r="C137" s="34">
        <v>3687297685.8936052</v>
      </c>
      <c r="D137" s="34">
        <v>3861805765.2839999</v>
      </c>
      <c r="E137" s="34">
        <v>3958119352.8649998</v>
      </c>
      <c r="F137" s="34">
        <v>3706085512.5019999</v>
      </c>
      <c r="G137" s="34">
        <v>-252033840.36300001</v>
      </c>
      <c r="H137" s="34">
        <v>4054502533.4570003</v>
      </c>
      <c r="I137" s="34">
        <v>3676653542</v>
      </c>
      <c r="J137" s="34">
        <v>-377848991.45700002</v>
      </c>
      <c r="K137" s="34">
        <v>4150664766.4750004</v>
      </c>
      <c r="L137" s="34">
        <v>3761262020.46</v>
      </c>
      <c r="M137" s="34">
        <v>-389402746.01499999</v>
      </c>
      <c r="N137" s="34">
        <v>4192171414.13975</v>
      </c>
      <c r="O137" s="34">
        <v>3843665520.4299998</v>
      </c>
      <c r="P137" s="34">
        <v>-348505893.70975</v>
      </c>
    </row>
    <row r="138" spans="1:16" x14ac:dyDescent="0.2">
      <c r="A138" s="37" t="s">
        <v>277</v>
      </c>
      <c r="B138" s="38" t="s">
        <v>278</v>
      </c>
      <c r="C138" s="34">
        <v>2858489448.8517289</v>
      </c>
      <c r="D138" s="34">
        <v>2966503633.3759999</v>
      </c>
      <c r="E138" s="34">
        <v>3068567496.9200001</v>
      </c>
      <c r="F138" s="34">
        <v>3025182148.48</v>
      </c>
      <c r="G138" s="34">
        <v>-43385348.439999998</v>
      </c>
      <c r="H138" s="34">
        <v>3180362383.4429998</v>
      </c>
      <c r="I138" s="34">
        <v>3151201896.3080001</v>
      </c>
      <c r="J138" s="34">
        <v>-29160487.135000002</v>
      </c>
      <c r="K138" s="34">
        <v>3296690406.6149998</v>
      </c>
      <c r="L138" s="34">
        <v>3281158992.29</v>
      </c>
      <c r="M138" s="34">
        <v>-15531414.324999999</v>
      </c>
      <c r="N138" s="34">
        <v>3329657310.68115</v>
      </c>
      <c r="O138" s="34">
        <v>3412721073.4780002</v>
      </c>
      <c r="P138" s="34">
        <v>83063762.796849996</v>
      </c>
    </row>
    <row r="139" spans="1:16" x14ac:dyDescent="0.2">
      <c r="A139" s="39" t="s">
        <v>279</v>
      </c>
      <c r="B139" s="40" t="s">
        <v>278</v>
      </c>
      <c r="C139" s="34">
        <v>2851270323.2148118</v>
      </c>
      <c r="D139" s="34">
        <v>2958805225.0320001</v>
      </c>
      <c r="E139" s="34">
        <v>3060886122.6900001</v>
      </c>
      <c r="F139" s="34">
        <v>3017338061.3600001</v>
      </c>
      <c r="G139" s="34">
        <v>-43548061.329999998</v>
      </c>
      <c r="H139" s="34">
        <v>3172729051.2290001</v>
      </c>
      <c r="I139" s="34">
        <v>3143350622.2309999</v>
      </c>
      <c r="J139" s="34">
        <v>-29378428.998</v>
      </c>
      <c r="K139" s="34">
        <v>3288995436.52</v>
      </c>
      <c r="L139" s="34">
        <v>3273216616.1500001</v>
      </c>
      <c r="M139" s="34">
        <v>-15778820.369999999</v>
      </c>
      <c r="N139" s="34">
        <v>3321885390.8852</v>
      </c>
      <c r="O139" s="34">
        <v>3404745769.9299998</v>
      </c>
      <c r="P139" s="34">
        <v>82860379.044799998</v>
      </c>
    </row>
    <row r="140" spans="1:16" x14ac:dyDescent="0.2">
      <c r="A140" s="39" t="s">
        <v>280</v>
      </c>
      <c r="B140" s="40" t="s">
        <v>281</v>
      </c>
      <c r="C140" s="34">
        <v>7219125.6369171999</v>
      </c>
      <c r="D140" s="34">
        <v>7698408.3439999996</v>
      </c>
      <c r="E140" s="34">
        <v>7681374.2300000004</v>
      </c>
      <c r="F140" s="34">
        <v>7844087.1200000001</v>
      </c>
      <c r="G140" s="34">
        <v>162712.89000000001</v>
      </c>
      <c r="H140" s="34">
        <v>7633332.2139999997</v>
      </c>
      <c r="I140" s="34">
        <v>7851274.0769999996</v>
      </c>
      <c r="J140" s="34">
        <v>217941.86300000001</v>
      </c>
      <c r="K140" s="34">
        <v>7694970.0949999997</v>
      </c>
      <c r="L140" s="34">
        <v>7942376.1399999997</v>
      </c>
      <c r="M140" s="34">
        <v>247406.04500000001</v>
      </c>
      <c r="N140" s="34">
        <v>7771919.7959500002</v>
      </c>
      <c r="O140" s="34">
        <v>7975303.5480000004</v>
      </c>
      <c r="P140" s="34">
        <v>203383.75205000001</v>
      </c>
    </row>
    <row r="141" spans="1:16" x14ac:dyDescent="0.2">
      <c r="A141" s="37" t="s">
        <v>282</v>
      </c>
      <c r="B141" s="38" t="s">
        <v>283</v>
      </c>
      <c r="C141" s="34">
        <v>1641515892.074055</v>
      </c>
      <c r="D141" s="34">
        <v>1656214601.336</v>
      </c>
      <c r="E141" s="34">
        <v>1779214679.9400001</v>
      </c>
      <c r="F141" s="34">
        <v>1827146357.9760001</v>
      </c>
      <c r="G141" s="34">
        <v>47931678.035999998</v>
      </c>
      <c r="H141" s="34">
        <v>1812476693.8659999</v>
      </c>
      <c r="I141" s="34">
        <v>1868185714.2279999</v>
      </c>
      <c r="J141" s="34">
        <v>55709020.362000003</v>
      </c>
      <c r="K141" s="34">
        <v>1870617241.27</v>
      </c>
      <c r="L141" s="34">
        <v>1907758706.1400003</v>
      </c>
      <c r="M141" s="34">
        <v>37141464.869999997</v>
      </c>
      <c r="N141" s="34">
        <v>1889323413.6826999</v>
      </c>
      <c r="O141" s="34">
        <v>1914052498.5479999</v>
      </c>
      <c r="P141" s="34">
        <v>24729084.8653</v>
      </c>
    </row>
    <row r="142" spans="1:16" x14ac:dyDescent="0.2">
      <c r="A142" s="39" t="s">
        <v>284</v>
      </c>
      <c r="B142" s="40" t="s">
        <v>285</v>
      </c>
      <c r="C142" s="34">
        <v>844993035.53702772</v>
      </c>
      <c r="D142" s="34">
        <v>847807300.66799998</v>
      </c>
      <c r="E142" s="34">
        <v>919657339.97000003</v>
      </c>
      <c r="F142" s="34">
        <v>948273178.98800004</v>
      </c>
      <c r="G142" s="34">
        <v>28615839.017999999</v>
      </c>
      <c r="H142" s="34">
        <v>939238346.93299997</v>
      </c>
      <c r="I142" s="34">
        <v>973142857.11399996</v>
      </c>
      <c r="J142" s="34">
        <v>33904510.181000002</v>
      </c>
      <c r="K142" s="34">
        <v>962958620.63499999</v>
      </c>
      <c r="L142" s="34">
        <v>995029353.07000017</v>
      </c>
      <c r="M142" s="34">
        <v>32070732.434999999</v>
      </c>
      <c r="N142" s="34">
        <v>972588206.84134996</v>
      </c>
      <c r="O142" s="34">
        <v>1000326249.2739999</v>
      </c>
      <c r="P142" s="34">
        <v>27738042.43265</v>
      </c>
    </row>
    <row r="143" spans="1:16" x14ac:dyDescent="0.2">
      <c r="A143" s="39" t="s">
        <v>286</v>
      </c>
      <c r="B143" s="40" t="s">
        <v>287</v>
      </c>
      <c r="C143" s="34">
        <v>796522856.53702772</v>
      </c>
      <c r="D143" s="34">
        <v>808407300.66799998</v>
      </c>
      <c r="E143" s="34">
        <v>859557339.97000003</v>
      </c>
      <c r="F143" s="34">
        <v>878873178.98800004</v>
      </c>
      <c r="G143" s="34">
        <v>19315839.017999999</v>
      </c>
      <c r="H143" s="34">
        <v>873238346.93299997</v>
      </c>
      <c r="I143" s="34">
        <v>895042857.11399996</v>
      </c>
      <c r="J143" s="34">
        <v>21804510.181000002</v>
      </c>
      <c r="K143" s="34">
        <v>907658620.63499999</v>
      </c>
      <c r="L143" s="34">
        <v>912729353.07000005</v>
      </c>
      <c r="M143" s="34">
        <v>5070732.4349999996</v>
      </c>
      <c r="N143" s="34">
        <v>916735206.84134996</v>
      </c>
      <c r="O143" s="34">
        <v>913726249.27400005</v>
      </c>
      <c r="P143" s="34">
        <v>-3008957.5673500001</v>
      </c>
    </row>
    <row r="144" spans="1:16" x14ac:dyDescent="0.2">
      <c r="A144" s="37" t="s">
        <v>288</v>
      </c>
      <c r="B144" s="38" t="s">
        <v>289</v>
      </c>
      <c r="C144" s="34">
        <v>200660622.27000001</v>
      </c>
      <c r="D144" s="34">
        <v>203614000</v>
      </c>
      <c r="E144" s="34">
        <v>203880000</v>
      </c>
      <c r="F144" s="34">
        <v>204214000</v>
      </c>
      <c r="G144" s="34">
        <v>334000</v>
      </c>
      <c r="H144" s="34">
        <v>203380000</v>
      </c>
      <c r="I144" s="34">
        <v>205376000</v>
      </c>
      <c r="J144" s="34">
        <v>1996000</v>
      </c>
      <c r="K144" s="34">
        <v>203327000</v>
      </c>
      <c r="L144" s="34">
        <v>207187000</v>
      </c>
      <c r="M144" s="34">
        <v>3860000</v>
      </c>
      <c r="N144" s="34">
        <v>205360270</v>
      </c>
      <c r="O144" s="34">
        <v>208354000</v>
      </c>
      <c r="P144" s="34">
        <v>2993730</v>
      </c>
    </row>
    <row r="145" spans="1:16" x14ac:dyDescent="0.2">
      <c r="A145" s="39" t="s">
        <v>290</v>
      </c>
      <c r="B145" s="40" t="s">
        <v>289</v>
      </c>
      <c r="C145" s="34">
        <v>200660622.27000001</v>
      </c>
      <c r="D145" s="34">
        <v>203614000</v>
      </c>
      <c r="E145" s="34">
        <v>203880000</v>
      </c>
      <c r="F145" s="34">
        <v>204214000</v>
      </c>
      <c r="G145" s="34">
        <v>334000</v>
      </c>
      <c r="H145" s="34">
        <v>203380000</v>
      </c>
      <c r="I145" s="34">
        <v>205376000</v>
      </c>
      <c r="J145" s="34">
        <v>1996000</v>
      </c>
      <c r="K145" s="34">
        <v>203327000</v>
      </c>
      <c r="L145" s="34">
        <v>207187000</v>
      </c>
      <c r="M145" s="34">
        <v>3860000</v>
      </c>
      <c r="N145" s="34">
        <v>205360270</v>
      </c>
      <c r="O145" s="34">
        <v>208354000</v>
      </c>
      <c r="P145" s="34">
        <v>2993730</v>
      </c>
    </row>
    <row r="146" spans="1:16" x14ac:dyDescent="0.2">
      <c r="A146" s="37" t="s">
        <v>291</v>
      </c>
      <c r="B146" s="38" t="s">
        <v>292</v>
      </c>
      <c r="C146" s="34">
        <v>543773155.46212196</v>
      </c>
      <c r="D146" s="34">
        <v>618257623.97599995</v>
      </c>
      <c r="E146" s="34">
        <v>624369496.66999996</v>
      </c>
      <c r="F146" s="34">
        <v>619120548.85399997</v>
      </c>
      <c r="G146" s="34">
        <v>-5248947.8159999996</v>
      </c>
      <c r="H146" s="34">
        <v>631565668.20599997</v>
      </c>
      <c r="I146" s="34">
        <v>634334994.41999996</v>
      </c>
      <c r="J146" s="34">
        <v>2769326.2140000006</v>
      </c>
      <c r="K146" s="34">
        <v>570246267.57000005</v>
      </c>
      <c r="L146" s="34">
        <v>572506378.20000005</v>
      </c>
      <c r="M146" s="34">
        <v>2260110.63</v>
      </c>
      <c r="N146" s="34">
        <v>575948730.2457</v>
      </c>
      <c r="O146" s="34">
        <v>580708305.63999999</v>
      </c>
      <c r="P146" s="34">
        <v>4759575.3942999998</v>
      </c>
    </row>
    <row r="147" spans="1:16" x14ac:dyDescent="0.2">
      <c r="A147" s="39" t="s">
        <v>293</v>
      </c>
      <c r="B147" s="40" t="s">
        <v>294</v>
      </c>
      <c r="C147" s="34">
        <v>520247752.73050636</v>
      </c>
      <c r="D147" s="34">
        <v>594869937.63999999</v>
      </c>
      <c r="E147" s="34">
        <v>600942645.29999995</v>
      </c>
      <c r="F147" s="34">
        <v>593309771.30599999</v>
      </c>
      <c r="G147" s="34">
        <v>-7632873.9939999999</v>
      </c>
      <c r="H147" s="34">
        <v>608073524.34000003</v>
      </c>
      <c r="I147" s="34">
        <v>608455885.34300005</v>
      </c>
      <c r="J147" s="34">
        <v>382361.00300000008</v>
      </c>
      <c r="K147" s="34">
        <v>546693626.29999995</v>
      </c>
      <c r="L147" s="34">
        <v>546570694.33000004</v>
      </c>
      <c r="M147" s="34">
        <v>-122931.97</v>
      </c>
      <c r="N147" s="34">
        <v>552160562.56299996</v>
      </c>
      <c r="O147" s="34">
        <v>554705757.80599999</v>
      </c>
      <c r="P147" s="34">
        <v>2545195.2429999998</v>
      </c>
    </row>
    <row r="148" spans="1:16" x14ac:dyDescent="0.2">
      <c r="A148" s="39" t="s">
        <v>295</v>
      </c>
      <c r="B148" s="40" t="s">
        <v>296</v>
      </c>
      <c r="C148" s="34">
        <v>23525402.7316157</v>
      </c>
      <c r="D148" s="34">
        <v>23387686.335999999</v>
      </c>
      <c r="E148" s="34">
        <v>23426851.370000001</v>
      </c>
      <c r="F148" s="34">
        <v>25810777.548</v>
      </c>
      <c r="G148" s="34">
        <v>2383926.1779999998</v>
      </c>
      <c r="H148" s="34">
        <v>23492143.866</v>
      </c>
      <c r="I148" s="34">
        <v>25879109.077</v>
      </c>
      <c r="J148" s="34">
        <v>2386965.2110000001</v>
      </c>
      <c r="K148" s="34">
        <v>23552641.27</v>
      </c>
      <c r="L148" s="34">
        <v>25935683.870000001</v>
      </c>
      <c r="M148" s="34">
        <v>2383042.6</v>
      </c>
      <c r="N148" s="34">
        <v>23788167.682700001</v>
      </c>
      <c r="O148" s="34">
        <v>26002547.833999999</v>
      </c>
      <c r="P148" s="34">
        <v>2214380.1513</v>
      </c>
    </row>
    <row r="149" spans="1:16" x14ac:dyDescent="0.2">
      <c r="A149" s="37" t="s">
        <v>297</v>
      </c>
      <c r="B149" s="38" t="s">
        <v>298</v>
      </c>
      <c r="C149" s="34">
        <v>32213281.122427303</v>
      </c>
      <c r="D149" s="34">
        <v>53639719.799999997</v>
      </c>
      <c r="E149" s="34">
        <v>48899864.93</v>
      </c>
      <c r="F149" s="34">
        <v>46958114.473999999</v>
      </c>
      <c r="G149" s="34">
        <v>-1941750.456</v>
      </c>
      <c r="H149" s="34">
        <v>46626610.887000002</v>
      </c>
      <c r="I149" s="34">
        <v>43662461.247000001</v>
      </c>
      <c r="J149" s="34">
        <v>-2964149.64</v>
      </c>
      <c r="K149" s="34">
        <v>44153937.265000001</v>
      </c>
      <c r="L149" s="34">
        <v>40114634.299999997</v>
      </c>
      <c r="M149" s="34">
        <v>-4039302.9649999999</v>
      </c>
      <c r="N149" s="34">
        <v>44595476.637649998</v>
      </c>
      <c r="O149" s="34">
        <v>38707234.259999998</v>
      </c>
      <c r="P149" s="34">
        <v>-5888242.3776500002</v>
      </c>
    </row>
    <row r="150" spans="1:16" x14ac:dyDescent="0.2">
      <c r="A150" s="39" t="s">
        <v>299</v>
      </c>
      <c r="B150" s="40" t="s">
        <v>300</v>
      </c>
      <c r="C150" s="34">
        <v>28366613.652924702</v>
      </c>
      <c r="D150" s="34">
        <v>26065680.155999999</v>
      </c>
      <c r="E150" s="34">
        <v>20952597.109999999</v>
      </c>
      <c r="F150" s="34">
        <v>19745204.202</v>
      </c>
      <c r="G150" s="34">
        <v>-1207392.9080000001</v>
      </c>
      <c r="H150" s="34">
        <v>18060794.410999998</v>
      </c>
      <c r="I150" s="34">
        <v>15841463.831</v>
      </c>
      <c r="J150" s="34">
        <v>-2219330.58</v>
      </c>
      <c r="K150" s="34">
        <v>15073893.045</v>
      </c>
      <c r="L150" s="34">
        <v>11817835.34</v>
      </c>
      <c r="M150" s="34">
        <v>-3256057.7050000001</v>
      </c>
      <c r="N150" s="34">
        <v>15224631.97545</v>
      </c>
      <c r="O150" s="34">
        <v>9861189.9879999999</v>
      </c>
      <c r="P150" s="34">
        <v>-5363441.9874499999</v>
      </c>
    </row>
    <row r="151" spans="1:16" x14ac:dyDescent="0.2">
      <c r="A151" s="39" t="s">
        <v>301</v>
      </c>
      <c r="B151" s="40" t="s">
        <v>302</v>
      </c>
      <c r="C151" s="34">
        <v>3846667.4695025999</v>
      </c>
      <c r="D151" s="34">
        <v>27574039.644000001</v>
      </c>
      <c r="E151" s="34">
        <v>27947267.82</v>
      </c>
      <c r="F151" s="34">
        <v>27212910.272</v>
      </c>
      <c r="G151" s="34">
        <v>-734357.54799999995</v>
      </c>
      <c r="H151" s="34">
        <v>28565816.476</v>
      </c>
      <c r="I151" s="34">
        <v>27820997.416000001</v>
      </c>
      <c r="J151" s="34">
        <v>-744819.06</v>
      </c>
      <c r="K151" s="34">
        <v>29080044.219999999</v>
      </c>
      <c r="L151" s="34">
        <v>28296798.960000001</v>
      </c>
      <c r="M151" s="34">
        <v>-783245.26</v>
      </c>
      <c r="N151" s="34">
        <v>29370844.6622</v>
      </c>
      <c r="O151" s="34">
        <v>28846044.272</v>
      </c>
      <c r="P151" s="34">
        <v>-524800.39020000002</v>
      </c>
    </row>
    <row r="152" spans="1:16" x14ac:dyDescent="0.2">
      <c r="A152" s="37" t="s">
        <v>303</v>
      </c>
      <c r="B152" s="38" t="s">
        <v>304</v>
      </c>
      <c r="C152" s="34">
        <v>1734016700.336246</v>
      </c>
      <c r="D152" s="34">
        <v>1955904333.9200001</v>
      </c>
      <c r="E152" s="34">
        <v>1993811683.7</v>
      </c>
      <c r="F152" s="34">
        <v>1737602331.184</v>
      </c>
      <c r="G152" s="34">
        <v>-256209352.516</v>
      </c>
      <c r="H152" s="34">
        <v>1975269377.595</v>
      </c>
      <c r="I152" s="34">
        <v>1732698688.411</v>
      </c>
      <c r="J152" s="34">
        <v>-242570689.18399999</v>
      </c>
      <c r="K152" s="34">
        <v>1946829757.76</v>
      </c>
      <c r="L152" s="34">
        <v>1725558622.8699999</v>
      </c>
      <c r="M152" s="34">
        <v>-221271134.88999999</v>
      </c>
      <c r="N152" s="34">
        <v>1966298055.3376</v>
      </c>
      <c r="O152" s="34">
        <v>1760001627.776</v>
      </c>
      <c r="P152" s="34">
        <v>-206296427.5616</v>
      </c>
    </row>
    <row r="153" spans="1:16" x14ac:dyDescent="0.2">
      <c r="A153" s="39" t="s">
        <v>305</v>
      </c>
      <c r="B153" s="40" t="s">
        <v>306</v>
      </c>
      <c r="C153" s="34">
        <v>1458822616.284169</v>
      </c>
      <c r="D153" s="34">
        <v>1587750230.4400001</v>
      </c>
      <c r="E153" s="34">
        <v>1656601567.7750001</v>
      </c>
      <c r="F153" s="34">
        <v>1427094288.388</v>
      </c>
      <c r="G153" s="34">
        <v>-229507279.38699999</v>
      </c>
      <c r="H153" s="34">
        <v>1643031436.8429999</v>
      </c>
      <c r="I153" s="34">
        <v>1425995948.3789999</v>
      </c>
      <c r="J153" s="34">
        <v>-217035488.46399999</v>
      </c>
      <c r="K153" s="34">
        <v>1619058858.3199999</v>
      </c>
      <c r="L153" s="34">
        <v>1393491790.22</v>
      </c>
      <c r="M153" s="34">
        <v>-225567068.09999999</v>
      </c>
      <c r="N153" s="34">
        <v>1635249446.9031999</v>
      </c>
      <c r="O153" s="34">
        <v>1432896710.832</v>
      </c>
      <c r="P153" s="34">
        <v>-202352736.07120001</v>
      </c>
    </row>
    <row r="154" spans="1:16" x14ac:dyDescent="0.2">
      <c r="A154" s="39" t="s">
        <v>307</v>
      </c>
      <c r="B154" s="40" t="s">
        <v>308</v>
      </c>
      <c r="C154" s="34">
        <v>275194084.05207652</v>
      </c>
      <c r="D154" s="34">
        <v>368154103.48000002</v>
      </c>
      <c r="E154" s="34">
        <v>337210115.92500001</v>
      </c>
      <c r="F154" s="34">
        <v>310508042.796</v>
      </c>
      <c r="G154" s="34">
        <v>-26702073.129000001</v>
      </c>
      <c r="H154" s="34">
        <v>332237940.75199997</v>
      </c>
      <c r="I154" s="34">
        <v>306702740.03200001</v>
      </c>
      <c r="J154" s="34">
        <v>-25535200.719999999</v>
      </c>
      <c r="K154" s="34">
        <v>327770899.44</v>
      </c>
      <c r="L154" s="34">
        <v>332066832.64999998</v>
      </c>
      <c r="M154" s="34">
        <v>4295933.21</v>
      </c>
      <c r="N154" s="34">
        <v>331048608.43440002</v>
      </c>
      <c r="O154" s="34">
        <v>327104916.94400001</v>
      </c>
      <c r="P154" s="34">
        <v>-3943691.4904</v>
      </c>
    </row>
    <row r="155" spans="1:16" x14ac:dyDescent="0.2">
      <c r="A155" s="37" t="s">
        <v>309</v>
      </c>
      <c r="B155" s="38" t="s">
        <v>310</v>
      </c>
      <c r="C155" s="34">
        <v>63181226.250248998</v>
      </c>
      <c r="D155" s="34">
        <v>86235489.403999999</v>
      </c>
      <c r="E155" s="34">
        <v>95591365.590000004</v>
      </c>
      <c r="F155" s="34">
        <v>97642382.878000006</v>
      </c>
      <c r="G155" s="34">
        <v>2051017.2879999999</v>
      </c>
      <c r="H155" s="34">
        <v>96567911.449000001</v>
      </c>
      <c r="I155" s="34">
        <v>100995488.90899999</v>
      </c>
      <c r="J155" s="34">
        <v>4427577.46</v>
      </c>
      <c r="K155" s="34">
        <v>90005421.185000002</v>
      </c>
      <c r="L155" s="34">
        <v>96181397.25</v>
      </c>
      <c r="M155" s="34">
        <v>6175976.0650000004</v>
      </c>
      <c r="N155" s="34">
        <v>90905475.396850005</v>
      </c>
      <c r="O155" s="34">
        <v>73844924.236000001</v>
      </c>
      <c r="P155" s="34">
        <v>-17060551.16085</v>
      </c>
    </row>
    <row r="156" spans="1:16" x14ac:dyDescent="0.2">
      <c r="A156" s="39" t="s">
        <v>311</v>
      </c>
      <c r="B156" s="40" t="s">
        <v>312</v>
      </c>
      <c r="C156" s="34">
        <v>47521166.217022799</v>
      </c>
      <c r="D156" s="34">
        <v>67994697.752000004</v>
      </c>
      <c r="E156" s="34">
        <v>77217735.625</v>
      </c>
      <c r="F156" s="34">
        <v>76113951.75</v>
      </c>
      <c r="G156" s="34">
        <v>-1103783.875</v>
      </c>
      <c r="H156" s="34">
        <v>78211086.211999997</v>
      </c>
      <c r="I156" s="34">
        <v>79572771.341999993</v>
      </c>
      <c r="J156" s="34">
        <v>1361685.13</v>
      </c>
      <c r="K156" s="34">
        <v>71488735.670000002</v>
      </c>
      <c r="L156" s="34">
        <v>74575971.480000004</v>
      </c>
      <c r="M156" s="34">
        <v>3087235.81</v>
      </c>
      <c r="N156" s="34">
        <v>72203623.026700005</v>
      </c>
      <c r="O156" s="34">
        <v>52139247.821999997</v>
      </c>
      <c r="P156" s="34">
        <v>-20064375.204700001</v>
      </c>
    </row>
    <row r="157" spans="1:16" x14ac:dyDescent="0.2">
      <c r="A157" s="39" t="s">
        <v>313</v>
      </c>
      <c r="B157" s="40" t="s">
        <v>314</v>
      </c>
      <c r="C157" s="34">
        <v>887394.13000000012</v>
      </c>
      <c r="D157" s="34">
        <v>2447400</v>
      </c>
      <c r="E157" s="34">
        <v>2479800</v>
      </c>
      <c r="F157" s="34">
        <v>2464900</v>
      </c>
      <c r="G157" s="34">
        <v>-14900</v>
      </c>
      <c r="H157" s="34">
        <v>2510600</v>
      </c>
      <c r="I157" s="34">
        <v>2485500</v>
      </c>
      <c r="J157" s="34">
        <v>-25100</v>
      </c>
      <c r="K157" s="34">
        <v>2535700</v>
      </c>
      <c r="L157" s="34">
        <v>2505300</v>
      </c>
      <c r="M157" s="34">
        <v>-30400</v>
      </c>
      <c r="N157" s="34">
        <v>2561057</v>
      </c>
      <c r="O157" s="34">
        <v>2530400</v>
      </c>
      <c r="P157" s="34">
        <v>-30657</v>
      </c>
    </row>
    <row r="158" spans="1:16" x14ac:dyDescent="0.2">
      <c r="A158" s="39" t="s">
        <v>315</v>
      </c>
      <c r="B158" s="40" t="s">
        <v>316</v>
      </c>
      <c r="C158" s="34">
        <v>215200</v>
      </c>
      <c r="D158" s="34">
        <v>279600</v>
      </c>
      <c r="E158" s="34">
        <v>282400</v>
      </c>
      <c r="F158" s="34">
        <v>282400</v>
      </c>
      <c r="G158" s="34"/>
      <c r="H158" s="34">
        <v>285200</v>
      </c>
      <c r="I158" s="34">
        <v>285200</v>
      </c>
      <c r="J158" s="34"/>
      <c r="K158" s="34">
        <v>288000</v>
      </c>
      <c r="L158" s="34">
        <v>288000</v>
      </c>
      <c r="M158" s="34"/>
      <c r="N158" s="34">
        <v>290880</v>
      </c>
      <c r="O158" s="34">
        <v>290800</v>
      </c>
      <c r="P158" s="34">
        <v>-80</v>
      </c>
    </row>
    <row r="159" spans="1:16" x14ac:dyDescent="0.2">
      <c r="A159" s="39" t="s">
        <v>317</v>
      </c>
      <c r="B159" s="40" t="s">
        <v>318</v>
      </c>
      <c r="C159" s="34">
        <v>14557465.903226202</v>
      </c>
      <c r="D159" s="34">
        <v>15513791.652000001</v>
      </c>
      <c r="E159" s="34">
        <v>15611429.965</v>
      </c>
      <c r="F159" s="34">
        <v>18781131.127999999</v>
      </c>
      <c r="G159" s="34">
        <v>3169701.1630000002</v>
      </c>
      <c r="H159" s="34">
        <v>15561025.237</v>
      </c>
      <c r="I159" s="34">
        <v>18652017.567000002</v>
      </c>
      <c r="J159" s="34">
        <v>3090992.33</v>
      </c>
      <c r="K159" s="34">
        <v>15692985.515000001</v>
      </c>
      <c r="L159" s="34">
        <v>18812125.77</v>
      </c>
      <c r="M159" s="34">
        <v>3119140.2549999999</v>
      </c>
      <c r="N159" s="34">
        <v>15849915.37015</v>
      </c>
      <c r="O159" s="34">
        <v>18884476.414000001</v>
      </c>
      <c r="P159" s="34">
        <v>3034561.04385</v>
      </c>
    </row>
    <row r="160" spans="1:16" x14ac:dyDescent="0.2">
      <c r="A160" s="35" t="s">
        <v>319</v>
      </c>
      <c r="B160" s="36" t="s">
        <v>320</v>
      </c>
      <c r="C160" s="34">
        <v>9933206285.1860352</v>
      </c>
      <c r="D160" s="34">
        <v>10372201381.691999</v>
      </c>
      <c r="E160" s="34">
        <v>10557343825.115</v>
      </c>
      <c r="F160" s="34">
        <v>10114223048.9</v>
      </c>
      <c r="G160" s="34">
        <v>-443120776.21499997</v>
      </c>
      <c r="H160" s="34">
        <v>10670622878.855</v>
      </c>
      <c r="I160" s="34">
        <v>10245192288.280001</v>
      </c>
      <c r="J160" s="34">
        <v>-425430590.57499999</v>
      </c>
      <c r="K160" s="34">
        <v>10752546359.055</v>
      </c>
      <c r="L160" s="34">
        <v>10291555394.59</v>
      </c>
      <c r="M160" s="34">
        <v>-460990964.46499997</v>
      </c>
      <c r="N160" s="34">
        <v>10860071822.6455</v>
      </c>
      <c r="O160" s="34">
        <v>10486010847.48</v>
      </c>
      <c r="P160" s="34">
        <v>-374060975.16554999</v>
      </c>
    </row>
    <row r="161" spans="1:16" x14ac:dyDescent="0.2">
      <c r="A161" s="37" t="s">
        <v>321</v>
      </c>
      <c r="B161" s="38" t="s">
        <v>322</v>
      </c>
      <c r="C161" s="34">
        <v>3526553036.2511101</v>
      </c>
      <c r="D161" s="34">
        <v>3485924859.3779998</v>
      </c>
      <c r="E161" s="34">
        <v>3578339493.8600001</v>
      </c>
      <c r="F161" s="34">
        <v>3525888161.3860002</v>
      </c>
      <c r="G161" s="34">
        <v>-52451332.473999999</v>
      </c>
      <c r="H161" s="34">
        <v>3556332165.618</v>
      </c>
      <c r="I161" s="34">
        <v>3520562465.7199998</v>
      </c>
      <c r="J161" s="34">
        <v>-35769699.898000002</v>
      </c>
      <c r="K161" s="34">
        <v>3516541842.4749999</v>
      </c>
      <c r="L161" s="34">
        <v>3457349731.8800001</v>
      </c>
      <c r="M161" s="34">
        <v>-59192110.594999999</v>
      </c>
      <c r="N161" s="34">
        <v>3551707260.8997502</v>
      </c>
      <c r="O161" s="34">
        <v>3527044345.2119999</v>
      </c>
      <c r="P161" s="34">
        <v>-24662915.687750001</v>
      </c>
    </row>
    <row r="162" spans="1:16" x14ac:dyDescent="0.2">
      <c r="A162" s="39" t="s">
        <v>323</v>
      </c>
      <c r="B162" s="40" t="s">
        <v>324</v>
      </c>
      <c r="C162" s="34">
        <v>2860931063.16255</v>
      </c>
      <c r="D162" s="34">
        <v>2719433857.546</v>
      </c>
      <c r="E162" s="34">
        <v>2704453510.5349998</v>
      </c>
      <c r="F162" s="34">
        <v>2709635065.0879998</v>
      </c>
      <c r="G162" s="34">
        <v>5181554.5530000003</v>
      </c>
      <c r="H162" s="34">
        <v>2643974343.7420001</v>
      </c>
      <c r="I162" s="34">
        <v>2663423940.8179998</v>
      </c>
      <c r="J162" s="34">
        <v>19449597.076000001</v>
      </c>
      <c r="K162" s="34">
        <v>2501358831.6300001</v>
      </c>
      <c r="L162" s="34">
        <v>2489439313.7199998</v>
      </c>
      <c r="M162" s="34">
        <v>-11919517.91</v>
      </c>
      <c r="N162" s="34">
        <v>2526372419.9463</v>
      </c>
      <c r="O162" s="34">
        <v>2526344844.2319999</v>
      </c>
      <c r="P162" s="34">
        <v>-27575.7143</v>
      </c>
    </row>
    <row r="163" spans="1:16" x14ac:dyDescent="0.2">
      <c r="A163" s="39" t="s">
        <v>325</v>
      </c>
      <c r="B163" s="40" t="s">
        <v>326</v>
      </c>
      <c r="C163" s="34">
        <v>213989200</v>
      </c>
      <c r="D163" s="34">
        <v>180319500</v>
      </c>
      <c r="E163" s="34">
        <v>180319500</v>
      </c>
      <c r="F163" s="34">
        <v>180319500</v>
      </c>
      <c r="G163" s="34"/>
      <c r="H163" s="34">
        <v>180319500</v>
      </c>
      <c r="I163" s="34">
        <v>180319500</v>
      </c>
      <c r="J163" s="34"/>
      <c r="K163" s="34">
        <v>180319500</v>
      </c>
      <c r="L163" s="34">
        <v>180319500</v>
      </c>
      <c r="M163" s="34"/>
      <c r="N163" s="34">
        <v>182122695</v>
      </c>
      <c r="O163" s="34">
        <v>180319500</v>
      </c>
      <c r="P163" s="34">
        <v>-1803195</v>
      </c>
    </row>
    <row r="164" spans="1:16" x14ac:dyDescent="0.2">
      <c r="A164" s="39" t="s">
        <v>327</v>
      </c>
      <c r="B164" s="40" t="s">
        <v>328</v>
      </c>
      <c r="C164" s="34">
        <v>91644733.058559895</v>
      </c>
      <c r="D164" s="34">
        <v>248085601.83199999</v>
      </c>
      <c r="E164" s="34">
        <v>333232583.32499999</v>
      </c>
      <c r="F164" s="34">
        <v>291390596.29799998</v>
      </c>
      <c r="G164" s="34">
        <v>-41841987.027000003</v>
      </c>
      <c r="H164" s="34">
        <v>375106421.87599999</v>
      </c>
      <c r="I164" s="34">
        <v>334976024.90200001</v>
      </c>
      <c r="J164" s="34">
        <v>-40130396.973999999</v>
      </c>
      <c r="K164" s="34">
        <v>478634910.84499997</v>
      </c>
      <c r="L164" s="34">
        <v>449797918.16000003</v>
      </c>
      <c r="M164" s="34">
        <v>-28836992.684999999</v>
      </c>
      <c r="N164" s="34">
        <v>483421259.95345002</v>
      </c>
      <c r="O164" s="34">
        <v>469762000.98000008</v>
      </c>
      <c r="P164" s="34">
        <v>-13659258.973449999</v>
      </c>
    </row>
    <row r="165" spans="1:16" x14ac:dyDescent="0.2">
      <c r="A165" s="39" t="s">
        <v>329</v>
      </c>
      <c r="B165" s="40" t="s">
        <v>330</v>
      </c>
      <c r="C165" s="34">
        <v>359988040.02999997</v>
      </c>
      <c r="D165" s="34">
        <v>338085900</v>
      </c>
      <c r="E165" s="34">
        <v>360333900</v>
      </c>
      <c r="F165" s="34">
        <v>344543000</v>
      </c>
      <c r="G165" s="34">
        <v>-15790900</v>
      </c>
      <c r="H165" s="34">
        <v>356931900</v>
      </c>
      <c r="I165" s="34">
        <v>341843000</v>
      </c>
      <c r="J165" s="34">
        <v>-15088900</v>
      </c>
      <c r="K165" s="34">
        <v>356228600</v>
      </c>
      <c r="L165" s="34">
        <v>337793000</v>
      </c>
      <c r="M165" s="34">
        <v>-18435600</v>
      </c>
      <c r="N165" s="34">
        <v>359790886</v>
      </c>
      <c r="O165" s="34">
        <v>350618000</v>
      </c>
      <c r="P165" s="34">
        <v>-9172886</v>
      </c>
    </row>
    <row r="166" spans="1:16" x14ac:dyDescent="0.2">
      <c r="A166" s="37" t="s">
        <v>331</v>
      </c>
      <c r="B166" s="38" t="s">
        <v>332</v>
      </c>
      <c r="C166" s="34">
        <v>6219897864.0533209</v>
      </c>
      <c r="D166" s="34">
        <v>6696299688.0539999</v>
      </c>
      <c r="E166" s="34">
        <v>6782667192.6800003</v>
      </c>
      <c r="F166" s="34">
        <v>6394542097.1520004</v>
      </c>
      <c r="G166" s="34">
        <v>-388125095.528</v>
      </c>
      <c r="H166" s="34">
        <v>6914433713.5410004</v>
      </c>
      <c r="I166" s="34">
        <v>6527866783.3339996</v>
      </c>
      <c r="J166" s="34">
        <v>-386566930.20700002</v>
      </c>
      <c r="K166" s="34">
        <v>7035533367.5150003</v>
      </c>
      <c r="L166" s="34">
        <v>6637079774.8900003</v>
      </c>
      <c r="M166" s="34">
        <v>-398453592.625</v>
      </c>
      <c r="N166" s="34">
        <v>7105888701.1901503</v>
      </c>
      <c r="O166" s="34">
        <v>6761273201.8299999</v>
      </c>
      <c r="P166" s="34">
        <v>-344615499.36014998</v>
      </c>
    </row>
    <row r="167" spans="1:16" x14ac:dyDescent="0.2">
      <c r="A167" s="39" t="s">
        <v>333</v>
      </c>
      <c r="B167" s="40" t="s">
        <v>334</v>
      </c>
      <c r="C167" s="34">
        <v>5099433697.8955736</v>
      </c>
      <c r="D167" s="34">
        <v>5417627921.2139997</v>
      </c>
      <c r="E167" s="34">
        <v>5486326240.0600004</v>
      </c>
      <c r="F167" s="34">
        <v>5109149926.1040001</v>
      </c>
      <c r="G167" s="34">
        <v>-377176313.95599997</v>
      </c>
      <c r="H167" s="34">
        <v>5614623891.4250002</v>
      </c>
      <c r="I167" s="34">
        <v>5231761776.573</v>
      </c>
      <c r="J167" s="34">
        <v>-382862114.852</v>
      </c>
      <c r="K167" s="34">
        <v>5736960562.4949999</v>
      </c>
      <c r="L167" s="34">
        <v>5334162608.9799995</v>
      </c>
      <c r="M167" s="34">
        <v>-402797953.51499999</v>
      </c>
      <c r="N167" s="34">
        <v>5794330168.1199503</v>
      </c>
      <c r="O167" s="34">
        <v>5484895549.0679998</v>
      </c>
      <c r="P167" s="34">
        <v>-309434619.05194998</v>
      </c>
    </row>
    <row r="168" spans="1:16" x14ac:dyDescent="0.2">
      <c r="A168" s="39" t="s">
        <v>335</v>
      </c>
      <c r="B168" s="40" t="s">
        <v>336</v>
      </c>
      <c r="C168" s="34">
        <v>928434530.90733182</v>
      </c>
      <c r="D168" s="34">
        <v>1034007669.052</v>
      </c>
      <c r="E168" s="34">
        <v>1065888478.5</v>
      </c>
      <c r="F168" s="34">
        <v>1055509866.186</v>
      </c>
      <c r="G168" s="34">
        <v>-10378612.313999999</v>
      </c>
      <c r="H168" s="34">
        <v>1087380631.3</v>
      </c>
      <c r="I168" s="34">
        <v>1072547989.9829999</v>
      </c>
      <c r="J168" s="34">
        <v>-14832641.317</v>
      </c>
      <c r="K168" s="34">
        <v>1109119533.5</v>
      </c>
      <c r="L168" s="34">
        <v>1095788254.73</v>
      </c>
      <c r="M168" s="34">
        <v>-13331278.77</v>
      </c>
      <c r="N168" s="34">
        <v>1120210728.835</v>
      </c>
      <c r="O168" s="34">
        <v>1117690450.6860001</v>
      </c>
      <c r="P168" s="34">
        <v>-2520278.1490000002</v>
      </c>
    </row>
    <row r="169" spans="1:16" x14ac:dyDescent="0.2">
      <c r="A169" s="39" t="s">
        <v>337</v>
      </c>
      <c r="B169" s="40" t="s">
        <v>338</v>
      </c>
      <c r="C169" s="34">
        <v>163753174.58366591</v>
      </c>
      <c r="D169" s="34">
        <v>209943532.40000001</v>
      </c>
      <c r="E169" s="34">
        <v>199634689.25</v>
      </c>
      <c r="F169" s="34">
        <v>200260490.486</v>
      </c>
      <c r="G169" s="34">
        <v>625801.23600000015</v>
      </c>
      <c r="H169" s="34">
        <v>181373615.65000001</v>
      </c>
      <c r="I169" s="34">
        <v>193773410.84999999</v>
      </c>
      <c r="J169" s="34">
        <v>12399795.199999999</v>
      </c>
      <c r="K169" s="34">
        <v>162117366.75</v>
      </c>
      <c r="L169" s="34">
        <v>180317833.5</v>
      </c>
      <c r="M169" s="34">
        <v>18200466.75</v>
      </c>
      <c r="N169" s="34">
        <v>163738540.41749999</v>
      </c>
      <c r="O169" s="34">
        <v>140668195.69999999</v>
      </c>
      <c r="P169" s="34">
        <v>-23070344.717500001</v>
      </c>
    </row>
    <row r="170" spans="1:16" x14ac:dyDescent="0.2">
      <c r="A170" s="39" t="s">
        <v>339</v>
      </c>
      <c r="B170" s="40" t="s">
        <v>340</v>
      </c>
      <c r="C170" s="34">
        <v>27231894.226748999</v>
      </c>
      <c r="D170" s="34">
        <v>33631965.387999997</v>
      </c>
      <c r="E170" s="34">
        <v>29729284.870000001</v>
      </c>
      <c r="F170" s="34">
        <v>28540814.375999998</v>
      </c>
      <c r="G170" s="34">
        <v>-1188470.4939999997</v>
      </c>
      <c r="H170" s="34">
        <v>29967175.166000001</v>
      </c>
      <c r="I170" s="34">
        <v>28703605.927999999</v>
      </c>
      <c r="J170" s="34">
        <v>-1263569.2379999999</v>
      </c>
      <c r="K170" s="34">
        <v>26236504.77</v>
      </c>
      <c r="L170" s="34">
        <v>25732177.68</v>
      </c>
      <c r="M170" s="34">
        <v>-504327.09</v>
      </c>
      <c r="N170" s="34">
        <v>26498869.817699999</v>
      </c>
      <c r="O170" s="34">
        <v>16929306.375999998</v>
      </c>
      <c r="P170" s="34">
        <v>-9569563.4417000003</v>
      </c>
    </row>
    <row r="171" spans="1:16" x14ac:dyDescent="0.2">
      <c r="A171" s="39" t="s">
        <v>341</v>
      </c>
      <c r="B171" s="40" t="s">
        <v>342</v>
      </c>
      <c r="C171" s="34">
        <v>1044566.44</v>
      </c>
      <c r="D171" s="34">
        <v>1088600</v>
      </c>
      <c r="E171" s="34">
        <v>1088500</v>
      </c>
      <c r="F171" s="34">
        <v>1081000</v>
      </c>
      <c r="G171" s="34">
        <v>-7500</v>
      </c>
      <c r="H171" s="34">
        <v>1088400</v>
      </c>
      <c r="I171" s="34">
        <v>1080000</v>
      </c>
      <c r="J171" s="34">
        <v>-8400</v>
      </c>
      <c r="K171" s="34">
        <v>1099400</v>
      </c>
      <c r="L171" s="34">
        <v>1078900</v>
      </c>
      <c r="M171" s="34">
        <v>-20500</v>
      </c>
      <c r="N171" s="34">
        <v>1110394</v>
      </c>
      <c r="O171" s="34">
        <v>1089700</v>
      </c>
      <c r="P171" s="34">
        <v>-20694</v>
      </c>
    </row>
    <row r="172" spans="1:16" x14ac:dyDescent="0.2">
      <c r="A172" s="37" t="s">
        <v>343</v>
      </c>
      <c r="B172" s="38" t="s">
        <v>344</v>
      </c>
      <c r="C172" s="34">
        <v>186755384.88160449</v>
      </c>
      <c r="D172" s="34">
        <v>189976834.25999999</v>
      </c>
      <c r="E172" s="34">
        <v>196337138.57499999</v>
      </c>
      <c r="F172" s="34">
        <v>193792790.36199999</v>
      </c>
      <c r="G172" s="34">
        <v>-2544348.213</v>
      </c>
      <c r="H172" s="34">
        <v>199856999.69600001</v>
      </c>
      <c r="I172" s="34">
        <v>196763039.22600001</v>
      </c>
      <c r="J172" s="34">
        <v>-3093960.47</v>
      </c>
      <c r="K172" s="34">
        <v>200471149.065</v>
      </c>
      <c r="L172" s="34">
        <v>197125887.81999999</v>
      </c>
      <c r="M172" s="34">
        <v>-3345261.2450000001</v>
      </c>
      <c r="N172" s="34">
        <v>202475860.55565</v>
      </c>
      <c r="O172" s="34">
        <v>197693300.43799999</v>
      </c>
      <c r="P172" s="34">
        <v>-4782560.1176500004</v>
      </c>
    </row>
    <row r="173" spans="1:16" x14ac:dyDescent="0.2">
      <c r="A173" s="39" t="s">
        <v>345</v>
      </c>
      <c r="B173" s="40" t="s">
        <v>346</v>
      </c>
      <c r="C173" s="34">
        <v>15694110.4386636</v>
      </c>
      <c r="D173" s="34">
        <v>25479336.372000001</v>
      </c>
      <c r="E173" s="34">
        <v>28783709.864999998</v>
      </c>
      <c r="F173" s="34">
        <v>23770309.804000001</v>
      </c>
      <c r="G173" s="34">
        <v>-5013400.0609999998</v>
      </c>
      <c r="H173" s="34">
        <v>29072303.057</v>
      </c>
      <c r="I173" s="34">
        <v>28491307.645</v>
      </c>
      <c r="J173" s="34">
        <v>-580995.41200000001</v>
      </c>
      <c r="K173" s="34">
        <v>29252759.710000001</v>
      </c>
      <c r="L173" s="34">
        <v>28727025.41</v>
      </c>
      <c r="M173" s="34">
        <v>-525734.30000000005</v>
      </c>
      <c r="N173" s="34">
        <v>29545287.307100002</v>
      </c>
      <c r="O173" s="34">
        <v>29027110.662</v>
      </c>
      <c r="P173" s="34">
        <v>-518176.64510000002</v>
      </c>
    </row>
    <row r="174" spans="1:16" x14ac:dyDescent="0.2">
      <c r="A174" s="39" t="s">
        <v>347</v>
      </c>
      <c r="B174" s="40" t="s">
        <v>348</v>
      </c>
      <c r="C174" s="34">
        <v>171061274.44294089</v>
      </c>
      <c r="D174" s="34">
        <v>164497497.88800001</v>
      </c>
      <c r="E174" s="34">
        <v>167553428.71000001</v>
      </c>
      <c r="F174" s="34">
        <v>170022480.558</v>
      </c>
      <c r="G174" s="34">
        <v>2469051.8480000002</v>
      </c>
      <c r="H174" s="34">
        <v>170784696.639</v>
      </c>
      <c r="I174" s="34">
        <v>168271731.581</v>
      </c>
      <c r="J174" s="34">
        <v>-2512965.0580000002</v>
      </c>
      <c r="K174" s="34">
        <v>171218389.35499999</v>
      </c>
      <c r="L174" s="34">
        <v>168398862.41</v>
      </c>
      <c r="M174" s="34">
        <v>-2819526.9449999998</v>
      </c>
      <c r="N174" s="34">
        <v>172930573.24855</v>
      </c>
      <c r="O174" s="34">
        <v>168666189.77599999</v>
      </c>
      <c r="P174" s="34">
        <v>-4264383.4725500001</v>
      </c>
    </row>
    <row r="175" spans="1:16" x14ac:dyDescent="0.2">
      <c r="A175" s="35" t="s">
        <v>349</v>
      </c>
      <c r="B175" s="36" t="s">
        <v>350</v>
      </c>
      <c r="C175" s="34">
        <v>1774441358.9225681</v>
      </c>
      <c r="D175" s="34">
        <v>1546675349.112</v>
      </c>
      <c r="E175" s="34">
        <v>1634586234.3299999</v>
      </c>
      <c r="F175" s="34">
        <v>1662856960.296</v>
      </c>
      <c r="G175" s="34">
        <v>28270725.965999998</v>
      </c>
      <c r="H175" s="34">
        <v>1649733917.0899999</v>
      </c>
      <c r="I175" s="34">
        <v>1671308594.8670001</v>
      </c>
      <c r="J175" s="34">
        <v>21574677.776999999</v>
      </c>
      <c r="K175" s="34">
        <v>1641005987.4949999</v>
      </c>
      <c r="L175" s="34">
        <v>1677767109.26</v>
      </c>
      <c r="M175" s="34">
        <v>36761121.765000001</v>
      </c>
      <c r="N175" s="34">
        <v>1657416047.3699501</v>
      </c>
      <c r="O175" s="34">
        <v>1689129453.7320001</v>
      </c>
      <c r="P175" s="34">
        <v>31713406.362050001</v>
      </c>
    </row>
    <row r="176" spans="1:16" x14ac:dyDescent="0.2">
      <c r="A176" s="37" t="s">
        <v>351</v>
      </c>
      <c r="B176" s="38" t="s">
        <v>352</v>
      </c>
      <c r="C176" s="34">
        <v>1322024506.6920471</v>
      </c>
      <c r="D176" s="34">
        <v>1076853281.8039999</v>
      </c>
      <c r="E176" s="34">
        <v>1134805113.9549999</v>
      </c>
      <c r="F176" s="34">
        <v>1167371723.4319999</v>
      </c>
      <c r="G176" s="34">
        <v>32566609.477000002</v>
      </c>
      <c r="H176" s="34">
        <v>1144280492.154</v>
      </c>
      <c r="I176" s="34">
        <v>1173284887.7260001</v>
      </c>
      <c r="J176" s="34">
        <v>29004395.572000001</v>
      </c>
      <c r="K176" s="34">
        <v>1132050535.75</v>
      </c>
      <c r="L176" s="34">
        <v>1177871331.9000001</v>
      </c>
      <c r="M176" s="34">
        <v>45820796.149999999</v>
      </c>
      <c r="N176" s="34">
        <v>1143371041.1075001</v>
      </c>
      <c r="O176" s="34">
        <v>1166537639.5799999</v>
      </c>
      <c r="P176" s="34">
        <v>23166598.4725</v>
      </c>
    </row>
    <row r="177" spans="1:16" x14ac:dyDescent="0.2">
      <c r="A177" s="39" t="s">
        <v>353</v>
      </c>
      <c r="B177" s="40" t="s">
        <v>354</v>
      </c>
      <c r="C177" s="34">
        <v>26091218.93</v>
      </c>
      <c r="D177" s="34">
        <v>55000000</v>
      </c>
      <c r="E177" s="34">
        <v>59100000</v>
      </c>
      <c r="F177" s="34">
        <v>41000000</v>
      </c>
      <c r="G177" s="34">
        <v>-18100000</v>
      </c>
      <c r="H177" s="34">
        <v>59500000</v>
      </c>
      <c r="I177" s="34">
        <v>59500000</v>
      </c>
      <c r="J177" s="34"/>
      <c r="K177" s="34">
        <v>59500000</v>
      </c>
      <c r="L177" s="34">
        <v>59500000</v>
      </c>
      <c r="M177" s="34"/>
      <c r="N177" s="34">
        <v>60095000</v>
      </c>
      <c r="O177" s="34">
        <v>59500000</v>
      </c>
      <c r="P177" s="34">
        <v>-595000</v>
      </c>
    </row>
    <row r="178" spans="1:16" x14ac:dyDescent="0.2">
      <c r="A178" s="39" t="s">
        <v>355</v>
      </c>
      <c r="B178" s="40" t="s">
        <v>356</v>
      </c>
      <c r="C178" s="34">
        <v>14444076</v>
      </c>
      <c r="D178" s="34">
        <v>27000000</v>
      </c>
      <c r="E178" s="34">
        <v>30000000</v>
      </c>
      <c r="F178" s="34">
        <v>67800000</v>
      </c>
      <c r="G178" s="34">
        <v>37800000</v>
      </c>
      <c r="H178" s="34">
        <v>41000000</v>
      </c>
      <c r="I178" s="34">
        <v>68000000</v>
      </c>
      <c r="J178" s="34">
        <v>27000000</v>
      </c>
      <c r="K178" s="34">
        <v>41000000</v>
      </c>
      <c r="L178" s="34">
        <v>84000000</v>
      </c>
      <c r="M178" s="34">
        <v>43000000</v>
      </c>
      <c r="N178" s="34">
        <v>41410000</v>
      </c>
      <c r="O178" s="34">
        <v>84000000</v>
      </c>
      <c r="P178" s="34">
        <v>42590000</v>
      </c>
    </row>
    <row r="179" spans="1:16" x14ac:dyDescent="0.2">
      <c r="A179" s="39" t="s">
        <v>357</v>
      </c>
      <c r="B179" s="40" t="s">
        <v>358</v>
      </c>
      <c r="C179" s="34">
        <v>1098209233.77</v>
      </c>
      <c r="D179" s="34">
        <v>802483000</v>
      </c>
      <c r="E179" s="34">
        <v>851667000</v>
      </c>
      <c r="F179" s="34">
        <v>863546000</v>
      </c>
      <c r="G179" s="34">
        <v>11879000</v>
      </c>
      <c r="H179" s="34">
        <v>838333000</v>
      </c>
      <c r="I179" s="34">
        <v>838334000</v>
      </c>
      <c r="J179" s="34">
        <v>1000</v>
      </c>
      <c r="K179" s="34">
        <v>825000000</v>
      </c>
      <c r="L179" s="34">
        <v>825000000</v>
      </c>
      <c r="M179" s="34"/>
      <c r="N179" s="34">
        <v>833250000</v>
      </c>
      <c r="O179" s="34">
        <v>811666000</v>
      </c>
      <c r="P179" s="34">
        <v>-21584000</v>
      </c>
    </row>
    <row r="180" spans="1:16" x14ac:dyDescent="0.2">
      <c r="A180" s="39" t="s">
        <v>359</v>
      </c>
      <c r="B180" s="40" t="s">
        <v>360</v>
      </c>
      <c r="C180" s="34">
        <v>9000000</v>
      </c>
      <c r="D180" s="34">
        <v>9000000</v>
      </c>
      <c r="E180" s="34">
        <v>9000000</v>
      </c>
      <c r="F180" s="34">
        <v>9000000</v>
      </c>
      <c r="G180" s="34"/>
      <c r="H180" s="34">
        <v>9000000</v>
      </c>
      <c r="I180" s="34">
        <v>9000000</v>
      </c>
      <c r="J180" s="34"/>
      <c r="K180" s="34">
        <v>9000000</v>
      </c>
      <c r="L180" s="34">
        <v>9000000</v>
      </c>
      <c r="M180" s="34"/>
      <c r="N180" s="34">
        <v>9090000</v>
      </c>
      <c r="O180" s="34">
        <v>9000000</v>
      </c>
      <c r="P180" s="34">
        <v>-90000</v>
      </c>
    </row>
    <row r="181" spans="1:16" x14ac:dyDescent="0.2">
      <c r="A181" s="39" t="s">
        <v>361</v>
      </c>
      <c r="B181" s="40" t="s">
        <v>362</v>
      </c>
      <c r="C181" s="34">
        <v>174279977.9920474</v>
      </c>
      <c r="D181" s="34">
        <v>183370281.80399999</v>
      </c>
      <c r="E181" s="34">
        <v>185038113.95500001</v>
      </c>
      <c r="F181" s="34">
        <v>186025723.43200001</v>
      </c>
      <c r="G181" s="34">
        <v>987609.47699999996</v>
      </c>
      <c r="H181" s="34">
        <v>196447492.15400001</v>
      </c>
      <c r="I181" s="34">
        <v>198450887.72600001</v>
      </c>
      <c r="J181" s="34">
        <v>2003395.5719999999</v>
      </c>
      <c r="K181" s="34">
        <v>197550535.75</v>
      </c>
      <c r="L181" s="34">
        <v>200371331.90000001</v>
      </c>
      <c r="M181" s="34">
        <v>2820796.15</v>
      </c>
      <c r="N181" s="34">
        <v>199526041.10749999</v>
      </c>
      <c r="O181" s="34">
        <v>202371639.58000001</v>
      </c>
      <c r="P181" s="34">
        <v>2845598.4725000001</v>
      </c>
    </row>
    <row r="182" spans="1:16" x14ac:dyDescent="0.2">
      <c r="A182" s="37" t="s">
        <v>363</v>
      </c>
      <c r="B182" s="38" t="s">
        <v>364</v>
      </c>
      <c r="C182" s="34">
        <v>264835389.32249999</v>
      </c>
      <c r="D182" s="34">
        <v>273529550</v>
      </c>
      <c r="E182" s="34">
        <v>279993205</v>
      </c>
      <c r="F182" s="34">
        <v>275613220</v>
      </c>
      <c r="G182" s="34">
        <v>-4379985</v>
      </c>
      <c r="H182" s="34">
        <v>284010275</v>
      </c>
      <c r="I182" s="34">
        <v>278470105</v>
      </c>
      <c r="J182" s="34">
        <v>-5540170</v>
      </c>
      <c r="K182" s="34">
        <v>286850445</v>
      </c>
      <c r="L182" s="34">
        <v>280708225</v>
      </c>
      <c r="M182" s="34">
        <v>-6142220</v>
      </c>
      <c r="N182" s="34">
        <v>289718949.44999999</v>
      </c>
      <c r="O182" s="34">
        <v>301513085</v>
      </c>
      <c r="P182" s="34">
        <v>11794135.550000001</v>
      </c>
    </row>
    <row r="183" spans="1:16" x14ac:dyDescent="0.2">
      <c r="A183" s="39" t="s">
        <v>365</v>
      </c>
      <c r="B183" s="40" t="s">
        <v>366</v>
      </c>
      <c r="C183" s="34">
        <v>122356030.84999999</v>
      </c>
      <c r="D183" s="34">
        <v>129858800</v>
      </c>
      <c r="E183" s="34">
        <v>134862400</v>
      </c>
      <c r="F183" s="34">
        <v>134053200</v>
      </c>
      <c r="G183" s="34">
        <v>-809200</v>
      </c>
      <c r="H183" s="34">
        <v>137448100</v>
      </c>
      <c r="I183" s="34">
        <v>136073600</v>
      </c>
      <c r="J183" s="34">
        <v>-1374500</v>
      </c>
      <c r="K183" s="34">
        <v>138822600</v>
      </c>
      <c r="L183" s="34">
        <v>137156700</v>
      </c>
      <c r="M183" s="34">
        <v>-1665900</v>
      </c>
      <c r="N183" s="34">
        <v>140210826</v>
      </c>
      <c r="O183" s="34">
        <v>156499200</v>
      </c>
      <c r="P183" s="34">
        <v>16288374</v>
      </c>
    </row>
    <row r="184" spans="1:16" x14ac:dyDescent="0.2">
      <c r="A184" s="39" t="s">
        <v>367</v>
      </c>
      <c r="B184" s="40" t="s">
        <v>368</v>
      </c>
      <c r="C184" s="34">
        <v>123820743.64499998</v>
      </c>
      <c r="D184" s="34">
        <v>123853800</v>
      </c>
      <c r="E184" s="34">
        <v>125130210</v>
      </c>
      <c r="F184" s="34">
        <v>121679440</v>
      </c>
      <c r="G184" s="34">
        <v>-3450770</v>
      </c>
      <c r="H184" s="34">
        <v>126381550</v>
      </c>
      <c r="I184" s="34">
        <v>122417710</v>
      </c>
      <c r="J184" s="34">
        <v>-3963840</v>
      </c>
      <c r="K184" s="34">
        <v>127645390</v>
      </c>
      <c r="L184" s="34">
        <v>123413650</v>
      </c>
      <c r="M184" s="34">
        <v>-4231740</v>
      </c>
      <c r="N184" s="34">
        <v>128921843.90000001</v>
      </c>
      <c r="O184" s="34">
        <v>124674670</v>
      </c>
      <c r="P184" s="34">
        <v>-4247173.9000000004</v>
      </c>
    </row>
    <row r="185" spans="1:16" x14ac:dyDescent="0.2">
      <c r="A185" s="39" t="s">
        <v>369</v>
      </c>
      <c r="B185" s="40" t="s">
        <v>370</v>
      </c>
      <c r="C185" s="34">
        <v>18658614.827500001</v>
      </c>
      <c r="D185" s="34">
        <v>19816950</v>
      </c>
      <c r="E185" s="34">
        <v>20000595</v>
      </c>
      <c r="F185" s="34">
        <v>19880580</v>
      </c>
      <c r="G185" s="34">
        <v>-120015</v>
      </c>
      <c r="H185" s="34">
        <v>20180625</v>
      </c>
      <c r="I185" s="34">
        <v>19978795</v>
      </c>
      <c r="J185" s="34">
        <v>-201830</v>
      </c>
      <c r="K185" s="34">
        <v>20382455</v>
      </c>
      <c r="L185" s="34">
        <v>20137875</v>
      </c>
      <c r="M185" s="34">
        <v>-244580</v>
      </c>
      <c r="N185" s="34">
        <v>20586279.550000001</v>
      </c>
      <c r="O185" s="34">
        <v>20339215</v>
      </c>
      <c r="P185" s="34">
        <v>-247064.55</v>
      </c>
    </row>
    <row r="186" spans="1:16" x14ac:dyDescent="0.2">
      <c r="A186" s="37" t="s">
        <v>371</v>
      </c>
      <c r="B186" s="38" t="s">
        <v>372</v>
      </c>
      <c r="C186" s="34">
        <v>169351723.28406319</v>
      </c>
      <c r="D186" s="34">
        <v>177450909.99200001</v>
      </c>
      <c r="E186" s="34">
        <v>200440397.67500001</v>
      </c>
      <c r="F186" s="34">
        <v>199073494.35600001</v>
      </c>
      <c r="G186" s="34">
        <v>-1366903.3189999999</v>
      </c>
      <c r="H186" s="34">
        <v>201734434.48899999</v>
      </c>
      <c r="I186" s="34">
        <v>199476507.68399999</v>
      </c>
      <c r="J186" s="34">
        <v>-2257926.8050000002</v>
      </c>
      <c r="K186" s="34">
        <v>203256412.45500001</v>
      </c>
      <c r="L186" s="34">
        <v>200542717.03999999</v>
      </c>
      <c r="M186" s="34">
        <v>-2713695.415</v>
      </c>
      <c r="N186" s="34">
        <v>205288976.57955</v>
      </c>
      <c r="O186" s="34">
        <v>202152054.928</v>
      </c>
      <c r="P186" s="34">
        <v>-3136921.6515500001</v>
      </c>
    </row>
    <row r="187" spans="1:16" x14ac:dyDescent="0.2">
      <c r="A187" s="39" t="s">
        <v>373</v>
      </c>
      <c r="B187" s="40" t="s">
        <v>372</v>
      </c>
      <c r="C187" s="34">
        <v>162353731.98406321</v>
      </c>
      <c r="D187" s="34">
        <v>170389709.99200001</v>
      </c>
      <c r="E187" s="34">
        <v>193306397.67500001</v>
      </c>
      <c r="F187" s="34">
        <v>191982294.35600001</v>
      </c>
      <c r="G187" s="34">
        <v>-1324103.3189999999</v>
      </c>
      <c r="H187" s="34">
        <v>194529134.48899999</v>
      </c>
      <c r="I187" s="34">
        <v>192343307.68399999</v>
      </c>
      <c r="J187" s="34">
        <v>-2185826.8050000002</v>
      </c>
      <c r="K187" s="34">
        <v>195979012.45500001</v>
      </c>
      <c r="L187" s="34">
        <v>193352617.03999999</v>
      </c>
      <c r="M187" s="34">
        <v>-2626395.415</v>
      </c>
      <c r="N187" s="34">
        <v>197938802.57955</v>
      </c>
      <c r="O187" s="34">
        <v>194890054.928</v>
      </c>
      <c r="P187" s="34">
        <v>-3048747.6515500001</v>
      </c>
    </row>
    <row r="188" spans="1:16" x14ac:dyDescent="0.2">
      <c r="A188" s="39" t="s">
        <v>374</v>
      </c>
      <c r="B188" s="40" t="s">
        <v>375</v>
      </c>
      <c r="C188" s="34">
        <v>6997991.2999999998</v>
      </c>
      <c r="D188" s="34">
        <v>7061200</v>
      </c>
      <c r="E188" s="34">
        <v>7134000</v>
      </c>
      <c r="F188" s="34">
        <v>7091200</v>
      </c>
      <c r="G188" s="34">
        <v>-42800</v>
      </c>
      <c r="H188" s="34">
        <v>7205300</v>
      </c>
      <c r="I188" s="34">
        <v>7133200</v>
      </c>
      <c r="J188" s="34">
        <v>-72100</v>
      </c>
      <c r="K188" s="34">
        <v>7277400</v>
      </c>
      <c r="L188" s="34">
        <v>7190100</v>
      </c>
      <c r="M188" s="34">
        <v>-87300</v>
      </c>
      <c r="N188" s="34">
        <v>7350174</v>
      </c>
      <c r="O188" s="34">
        <v>7262000</v>
      </c>
      <c r="P188" s="34">
        <v>-88174</v>
      </c>
    </row>
    <row r="189" spans="1:16" x14ac:dyDescent="0.2">
      <c r="A189" s="37" t="s">
        <v>376</v>
      </c>
      <c r="B189" s="38" t="s">
        <v>377</v>
      </c>
      <c r="C189" s="34">
        <v>18229739.6239576</v>
      </c>
      <c r="D189" s="34">
        <v>18841607.316</v>
      </c>
      <c r="E189" s="34">
        <v>19347517.699999999</v>
      </c>
      <c r="F189" s="34">
        <v>20798522.508000001</v>
      </c>
      <c r="G189" s="34">
        <v>1451004.808</v>
      </c>
      <c r="H189" s="34">
        <v>19708715.447000001</v>
      </c>
      <c r="I189" s="34">
        <v>20077094.456999999</v>
      </c>
      <c r="J189" s="34">
        <v>368379.01</v>
      </c>
      <c r="K189" s="34">
        <v>18848594.289999999</v>
      </c>
      <c r="L189" s="34">
        <v>18644835.32</v>
      </c>
      <c r="M189" s="34">
        <v>-203758.97</v>
      </c>
      <c r="N189" s="34">
        <v>19037080.232900001</v>
      </c>
      <c r="O189" s="34">
        <v>18926674.223999999</v>
      </c>
      <c r="P189" s="34">
        <v>-110406.0089</v>
      </c>
    </row>
    <row r="190" spans="1:16" x14ac:dyDescent="0.2">
      <c r="A190" s="39" t="s">
        <v>378</v>
      </c>
      <c r="B190" s="40" t="s">
        <v>377</v>
      </c>
      <c r="C190" s="34">
        <v>18229739.6239576</v>
      </c>
      <c r="D190" s="34">
        <v>18841607.316</v>
      </c>
      <c r="E190" s="34">
        <v>19347517.699999999</v>
      </c>
      <c r="F190" s="34">
        <v>20798522.508000001</v>
      </c>
      <c r="G190" s="34">
        <v>1451004.808</v>
      </c>
      <c r="H190" s="34">
        <v>19708715.447000001</v>
      </c>
      <c r="I190" s="34">
        <v>20077094.456999999</v>
      </c>
      <c r="J190" s="34">
        <v>368379.01</v>
      </c>
      <c r="K190" s="34">
        <v>18848594.289999999</v>
      </c>
      <c r="L190" s="34">
        <v>18644835.32</v>
      </c>
      <c r="M190" s="34">
        <v>-203758.97</v>
      </c>
      <c r="N190" s="34">
        <v>19037080.232900001</v>
      </c>
      <c r="O190" s="34">
        <v>18926674.223999999</v>
      </c>
      <c r="P190" s="34">
        <v>-110406.0089</v>
      </c>
    </row>
    <row r="191" spans="1:16" x14ac:dyDescent="0.2">
      <c r="A191" s="35" t="s">
        <v>379</v>
      </c>
      <c r="B191" s="36" t="s">
        <v>380</v>
      </c>
      <c r="C191" s="34">
        <v>3658151004.1767049</v>
      </c>
      <c r="D191" s="34">
        <v>3667866565.8200002</v>
      </c>
      <c r="E191" s="34">
        <v>3663194312.6750002</v>
      </c>
      <c r="F191" s="34">
        <v>3649563551.448</v>
      </c>
      <c r="G191" s="34">
        <v>-13630761.227</v>
      </c>
      <c r="H191" s="34">
        <v>3656353619.4369998</v>
      </c>
      <c r="I191" s="34">
        <v>3623490612.7820001</v>
      </c>
      <c r="J191" s="34">
        <v>-32863006.655000001</v>
      </c>
      <c r="K191" s="34">
        <v>3655189733.75</v>
      </c>
      <c r="L191" s="34">
        <v>3616572993.4200001</v>
      </c>
      <c r="M191" s="34">
        <v>-38616740.329999998</v>
      </c>
      <c r="N191" s="34">
        <v>3691741631.0875001</v>
      </c>
      <c r="O191" s="34">
        <v>3616456521.5879998</v>
      </c>
      <c r="P191" s="34">
        <v>-75285109.499500006</v>
      </c>
    </row>
    <row r="192" spans="1:16" s="48" customFormat="1" x14ac:dyDescent="0.2">
      <c r="A192" s="49" t="s">
        <v>381</v>
      </c>
      <c r="B192" s="50" t="s">
        <v>380</v>
      </c>
      <c r="C192" s="47">
        <v>3658151004.1767049</v>
      </c>
      <c r="D192" s="47">
        <v>3667866565.8200002</v>
      </c>
      <c r="E192" s="47">
        <v>3663194312.6750002</v>
      </c>
      <c r="F192" s="47">
        <v>3649563551.448</v>
      </c>
      <c r="G192" s="47">
        <v>-13630761.227</v>
      </c>
      <c r="H192" s="47">
        <v>3656353619.4369998</v>
      </c>
      <c r="I192" s="47">
        <v>3623490612.7820001</v>
      </c>
      <c r="J192" s="47">
        <v>-32863006.655000001</v>
      </c>
      <c r="K192" s="47">
        <v>3655189733.75</v>
      </c>
      <c r="L192" s="47">
        <v>3616572993.4200001</v>
      </c>
      <c r="M192" s="47">
        <v>-38616740.329999998</v>
      </c>
      <c r="N192" s="47">
        <v>3691741631.0875001</v>
      </c>
      <c r="O192" s="47">
        <v>3616456521.5879998</v>
      </c>
      <c r="P192" s="47">
        <v>-75285109.499500006</v>
      </c>
    </row>
    <row r="193" spans="1:16" s="48" customFormat="1" x14ac:dyDescent="0.2">
      <c r="A193" s="45" t="s">
        <v>382</v>
      </c>
      <c r="B193" s="46" t="s">
        <v>18</v>
      </c>
      <c r="C193" s="47">
        <v>52746879.993573599</v>
      </c>
      <c r="D193" s="47">
        <v>58655349.748000003</v>
      </c>
      <c r="E193" s="47">
        <v>57445665.359999999</v>
      </c>
      <c r="F193" s="47">
        <v>59322590.93</v>
      </c>
      <c r="G193" s="47">
        <v>1876925.57</v>
      </c>
      <c r="H193" s="47">
        <v>57497124.022</v>
      </c>
      <c r="I193" s="47">
        <v>55432256.480999999</v>
      </c>
      <c r="J193" s="47">
        <v>-2064867.541</v>
      </c>
      <c r="K193" s="47">
        <v>57223420.090000004</v>
      </c>
      <c r="L193" s="47">
        <v>55521619.109999999</v>
      </c>
      <c r="M193" s="47">
        <v>-1701800.98</v>
      </c>
      <c r="N193" s="47">
        <v>57795654.290899999</v>
      </c>
      <c r="O193" s="47">
        <v>55812569.145999998</v>
      </c>
      <c r="P193" s="47">
        <v>-1983085.1449</v>
      </c>
    </row>
    <row r="194" spans="1:16" x14ac:dyDescent="0.2">
      <c r="A194" s="42" t="s">
        <v>204</v>
      </c>
      <c r="B194" s="43" t="s">
        <v>205</v>
      </c>
      <c r="C194" s="34"/>
      <c r="D194" s="34">
        <v>221458.533</v>
      </c>
      <c r="E194" s="34">
        <v>217862.54399999999</v>
      </c>
      <c r="F194" s="34">
        <v>217423.30499999999</v>
      </c>
      <c r="G194" s="34">
        <v>-439.23899999999998</v>
      </c>
      <c r="H194" s="34">
        <v>216984.06599999999</v>
      </c>
      <c r="I194" s="34">
        <v>217922.269</v>
      </c>
      <c r="J194" s="34">
        <v>938.20299999999997</v>
      </c>
      <c r="K194" s="34">
        <v>216984.06599999999</v>
      </c>
      <c r="L194" s="34">
        <v>217922.269</v>
      </c>
      <c r="M194" s="34">
        <v>938.20299999999997</v>
      </c>
      <c r="N194" s="34">
        <v>219153.90666000001</v>
      </c>
      <c r="O194" s="34">
        <v>216154.13699999999</v>
      </c>
      <c r="P194" s="34">
        <v>-2999.7696599999999</v>
      </c>
    </row>
    <row r="195" spans="1:16" x14ac:dyDescent="0.2">
      <c r="A195" s="42" t="s">
        <v>206</v>
      </c>
      <c r="B195" s="43" t="s">
        <v>207</v>
      </c>
      <c r="C195" s="34"/>
      <c r="D195" s="34">
        <v>530.55899999999997</v>
      </c>
      <c r="E195" s="34">
        <v>557773.32799999998</v>
      </c>
      <c r="F195" s="34"/>
      <c r="G195" s="34">
        <v>-557773.32799999986</v>
      </c>
      <c r="H195" s="34">
        <v>832159.30200000014</v>
      </c>
      <c r="I195" s="34">
        <v>275697.43199999997</v>
      </c>
      <c r="J195" s="34">
        <v>-556461.86999999988</v>
      </c>
      <c r="K195" s="34">
        <v>1118679.3019999999</v>
      </c>
      <c r="L195" s="34">
        <v>562120.57200000004</v>
      </c>
      <c r="M195" s="34">
        <v>-556558.72999999986</v>
      </c>
      <c r="N195" s="34">
        <v>1129866.0950199999</v>
      </c>
      <c r="O195" s="34">
        <v>841179.75600000005</v>
      </c>
      <c r="P195" s="34">
        <v>-288686.33902000001</v>
      </c>
    </row>
    <row r="196" spans="1:16" x14ac:dyDescent="0.2">
      <c r="A196" s="42" t="s">
        <v>208</v>
      </c>
      <c r="B196" s="43" t="s">
        <v>209</v>
      </c>
      <c r="C196" s="34">
        <v>151.28</v>
      </c>
      <c r="D196" s="34">
        <v>200602.40400000001</v>
      </c>
      <c r="E196" s="34">
        <v>231033.32800000001</v>
      </c>
      <c r="F196" s="34">
        <v>222689.11499999999</v>
      </c>
      <c r="G196" s="34">
        <v>-8344.2129999999997</v>
      </c>
      <c r="H196" s="34">
        <v>230101.742</v>
      </c>
      <c r="I196" s="34">
        <v>221358.97200000001</v>
      </c>
      <c r="J196" s="34">
        <v>-8742.77</v>
      </c>
      <c r="K196" s="34">
        <v>230101.742</v>
      </c>
      <c r="L196" s="34">
        <v>221026.19699999999</v>
      </c>
      <c r="M196" s="34">
        <v>-9075.5450000000001</v>
      </c>
      <c r="N196" s="34">
        <v>232402.75941999999</v>
      </c>
      <c r="O196" s="34">
        <v>219232.88099999999</v>
      </c>
      <c r="P196" s="34">
        <v>-13169.878419999999</v>
      </c>
    </row>
    <row r="197" spans="1:16" x14ac:dyDescent="0.2">
      <c r="A197" s="42" t="s">
        <v>210</v>
      </c>
      <c r="B197" s="43" t="s">
        <v>211</v>
      </c>
      <c r="C197" s="34">
        <v>38764.3125984</v>
      </c>
      <c r="D197" s="34">
        <v>56168.612999999998</v>
      </c>
      <c r="E197" s="34">
        <v>55608.048000000003</v>
      </c>
      <c r="F197" s="34">
        <v>51264.18</v>
      </c>
      <c r="G197" s="34">
        <v>-4343.8680000000004</v>
      </c>
      <c r="H197" s="34">
        <v>55383.822</v>
      </c>
      <c r="I197" s="34">
        <v>51272</v>
      </c>
      <c r="J197" s="34">
        <v>-4111.8220000000001</v>
      </c>
      <c r="K197" s="34">
        <v>55502.381999999998</v>
      </c>
      <c r="L197" s="34">
        <v>51390.32</v>
      </c>
      <c r="M197" s="34">
        <v>-4112.0619999999999</v>
      </c>
      <c r="N197" s="34">
        <v>56057.40582</v>
      </c>
      <c r="O197" s="34">
        <v>50973.36</v>
      </c>
      <c r="P197" s="34">
        <v>-5084.0458200000003</v>
      </c>
    </row>
    <row r="198" spans="1:16" x14ac:dyDescent="0.2">
      <c r="A198" s="42" t="s">
        <v>212</v>
      </c>
      <c r="B198" s="43" t="s">
        <v>213</v>
      </c>
      <c r="C198" s="34">
        <v>78524.505975199994</v>
      </c>
      <c r="D198" s="34">
        <v>120309.639</v>
      </c>
      <c r="E198" s="34">
        <v>120328.11199999999</v>
      </c>
      <c r="F198" s="34">
        <v>95304.33</v>
      </c>
      <c r="G198" s="34">
        <v>-25023.781999999999</v>
      </c>
      <c r="H198" s="34">
        <v>120405.09</v>
      </c>
      <c r="I198" s="34">
        <v>87485.808000000005</v>
      </c>
      <c r="J198" s="34">
        <v>-32919.281999999999</v>
      </c>
      <c r="K198" s="34">
        <v>120692.598</v>
      </c>
      <c r="L198" s="34">
        <v>87489.751999999993</v>
      </c>
      <c r="M198" s="34">
        <v>-33202.845999999998</v>
      </c>
      <c r="N198" s="34">
        <v>121899.52398</v>
      </c>
      <c r="O198" s="34">
        <v>110469.012</v>
      </c>
      <c r="P198" s="34">
        <v>-11430.511979999999</v>
      </c>
    </row>
    <row r="199" spans="1:16" x14ac:dyDescent="0.2">
      <c r="A199" s="42" t="s">
        <v>448</v>
      </c>
      <c r="B199" s="43" t="s">
        <v>221</v>
      </c>
      <c r="C199" s="34">
        <v>47172702.395000003</v>
      </c>
      <c r="D199" s="34">
        <v>51351230</v>
      </c>
      <c r="E199" s="34">
        <v>50793260</v>
      </c>
      <c r="F199" s="34">
        <v>50778910</v>
      </c>
      <c r="G199" s="34">
        <v>-14350</v>
      </c>
      <c r="H199" s="34">
        <v>50517740</v>
      </c>
      <c r="I199" s="34">
        <v>45339420</v>
      </c>
      <c r="J199" s="34">
        <v>-5178320</v>
      </c>
      <c r="K199" s="34">
        <v>49901810</v>
      </c>
      <c r="L199" s="34">
        <v>45098970</v>
      </c>
      <c r="M199" s="34">
        <v>-4802840</v>
      </c>
      <c r="N199" s="34">
        <v>50400828.100000001</v>
      </c>
      <c r="O199" s="34">
        <v>45056760</v>
      </c>
      <c r="P199" s="34">
        <v>-5344068.0999999996</v>
      </c>
    </row>
    <row r="200" spans="1:16" x14ac:dyDescent="0.2">
      <c r="A200" s="42" t="s">
        <v>218</v>
      </c>
      <c r="B200" s="43" t="s">
        <v>219</v>
      </c>
      <c r="C200" s="34">
        <v>5456737.5</v>
      </c>
      <c r="D200" s="34">
        <v>6705050</v>
      </c>
      <c r="E200" s="34">
        <v>5469800</v>
      </c>
      <c r="F200" s="34">
        <v>7957000</v>
      </c>
      <c r="G200" s="34">
        <v>2487200</v>
      </c>
      <c r="H200" s="34">
        <v>5524350</v>
      </c>
      <c r="I200" s="34">
        <v>9239100</v>
      </c>
      <c r="J200" s="34">
        <v>3714750</v>
      </c>
      <c r="K200" s="34">
        <v>5579650</v>
      </c>
      <c r="L200" s="34">
        <v>9282700</v>
      </c>
      <c r="M200" s="34">
        <v>3703050</v>
      </c>
      <c r="N200" s="34">
        <v>5635446.5</v>
      </c>
      <c r="O200" s="34">
        <v>9317800</v>
      </c>
      <c r="P200" s="34">
        <v>3682353.5</v>
      </c>
    </row>
    <row r="201" spans="1:16" x14ac:dyDescent="0.2">
      <c r="A201" s="41" t="s">
        <v>383</v>
      </c>
      <c r="B201" s="40" t="s">
        <v>384</v>
      </c>
      <c r="C201" s="34">
        <v>11066549.75</v>
      </c>
      <c r="D201" s="34">
        <v>11290000</v>
      </c>
      <c r="E201" s="34">
        <v>11290000</v>
      </c>
      <c r="F201" s="34">
        <v>11122300</v>
      </c>
      <c r="G201" s="34">
        <v>-167700</v>
      </c>
      <c r="H201" s="34">
        <v>11290000</v>
      </c>
      <c r="I201" s="34">
        <v>11177100</v>
      </c>
      <c r="J201" s="34">
        <v>-112900</v>
      </c>
      <c r="K201" s="34">
        <v>11290000</v>
      </c>
      <c r="L201" s="34">
        <v>11154500</v>
      </c>
      <c r="M201" s="34">
        <v>-135500</v>
      </c>
      <c r="N201" s="34">
        <v>11402900</v>
      </c>
      <c r="O201" s="34">
        <v>11154500</v>
      </c>
      <c r="P201" s="34">
        <v>-248400</v>
      </c>
    </row>
    <row r="202" spans="1:16" x14ac:dyDescent="0.2">
      <c r="A202" s="42" t="s">
        <v>449</v>
      </c>
      <c r="B202" s="43" t="s">
        <v>30</v>
      </c>
      <c r="C202" s="34">
        <v>11066549.75</v>
      </c>
      <c r="D202" s="34">
        <v>11290000</v>
      </c>
      <c r="E202" s="34">
        <v>11290000</v>
      </c>
      <c r="F202" s="34">
        <v>11122300</v>
      </c>
      <c r="G202" s="34">
        <v>-167700</v>
      </c>
      <c r="H202" s="34">
        <v>11290000</v>
      </c>
      <c r="I202" s="34">
        <v>11177100</v>
      </c>
      <c r="J202" s="34">
        <v>-112900</v>
      </c>
      <c r="K202" s="34">
        <v>11290000</v>
      </c>
      <c r="L202" s="34">
        <v>11154500</v>
      </c>
      <c r="M202" s="34">
        <v>-135500</v>
      </c>
      <c r="N202" s="34">
        <v>11402900</v>
      </c>
      <c r="O202" s="34">
        <v>11154500</v>
      </c>
      <c r="P202" s="34">
        <v>-248400</v>
      </c>
    </row>
    <row r="203" spans="1:16" x14ac:dyDescent="0.2">
      <c r="A203" s="41" t="s">
        <v>385</v>
      </c>
      <c r="B203" s="40" t="s">
        <v>386</v>
      </c>
      <c r="C203" s="34">
        <v>54838344.427076504</v>
      </c>
      <c r="D203" s="34">
        <v>53002367.772</v>
      </c>
      <c r="E203" s="34">
        <v>53419814.045000002</v>
      </c>
      <c r="F203" s="34">
        <v>51907973.652000003</v>
      </c>
      <c r="G203" s="34">
        <v>-1511840.3929999997</v>
      </c>
      <c r="H203" s="34">
        <v>53809879.729000002</v>
      </c>
      <c r="I203" s="34">
        <v>53360296.843999997</v>
      </c>
      <c r="J203" s="34">
        <v>-449582.88500000001</v>
      </c>
      <c r="K203" s="34">
        <v>54347182.490000002</v>
      </c>
      <c r="L203" s="34">
        <v>53806313.640000001</v>
      </c>
      <c r="M203" s="34">
        <v>-540868.84999999986</v>
      </c>
      <c r="N203" s="34">
        <v>54890654.314900003</v>
      </c>
      <c r="O203" s="34">
        <v>54372316.648000002</v>
      </c>
      <c r="P203" s="34">
        <v>-518337.66690000001</v>
      </c>
    </row>
    <row r="204" spans="1:16" x14ac:dyDescent="0.2">
      <c r="A204" s="42" t="s">
        <v>204</v>
      </c>
      <c r="B204" s="43" t="s">
        <v>205</v>
      </c>
      <c r="C204" s="34"/>
      <c r="D204" s="34">
        <v>326662.38699999999</v>
      </c>
      <c r="E204" s="34">
        <v>323719.14299999998</v>
      </c>
      <c r="F204" s="34">
        <v>315373.60200000001</v>
      </c>
      <c r="G204" s="34">
        <v>-8345.5409999999993</v>
      </c>
      <c r="H204" s="34">
        <v>321962.18699999998</v>
      </c>
      <c r="I204" s="34">
        <v>323568.15600000002</v>
      </c>
      <c r="J204" s="34">
        <v>1605.9690000000001</v>
      </c>
      <c r="K204" s="34">
        <v>322401.42599999998</v>
      </c>
      <c r="L204" s="34">
        <v>323568.15600000002</v>
      </c>
      <c r="M204" s="34">
        <v>1166.73</v>
      </c>
      <c r="N204" s="34">
        <v>325625.44026</v>
      </c>
      <c r="O204" s="34">
        <v>323568.15600000002</v>
      </c>
      <c r="P204" s="34">
        <v>-2057.2842599999999</v>
      </c>
    </row>
    <row r="205" spans="1:16" x14ac:dyDescent="0.2">
      <c r="A205" s="42" t="s">
        <v>206</v>
      </c>
      <c r="B205" s="43" t="s">
        <v>207</v>
      </c>
      <c r="C205" s="34"/>
      <c r="D205" s="34">
        <v>782.601</v>
      </c>
      <c r="E205" s="34">
        <v>828788.19099999999</v>
      </c>
      <c r="F205" s="34"/>
      <c r="G205" s="34">
        <v>-828788.19099999988</v>
      </c>
      <c r="H205" s="34">
        <v>1234762.689</v>
      </c>
      <c r="I205" s="34">
        <v>409351.96799999999</v>
      </c>
      <c r="J205" s="34">
        <v>-825410.72100000002</v>
      </c>
      <c r="K205" s="34">
        <v>1662167.2220000003</v>
      </c>
      <c r="L205" s="34">
        <v>834629.32799999998</v>
      </c>
      <c r="M205" s="34">
        <v>-827537.89399999985</v>
      </c>
      <c r="N205" s="34">
        <v>1678788.8942199999</v>
      </c>
      <c r="O205" s="34">
        <v>1259189.328</v>
      </c>
      <c r="P205" s="34">
        <v>-419599.56621999998</v>
      </c>
    </row>
    <row r="206" spans="1:16" x14ac:dyDescent="0.2">
      <c r="A206" s="42" t="s">
        <v>208</v>
      </c>
      <c r="B206" s="43" t="s">
        <v>209</v>
      </c>
      <c r="C206" s="34">
        <v>230.95</v>
      </c>
      <c r="D206" s="34">
        <v>295898.55599999998</v>
      </c>
      <c r="E206" s="34">
        <v>343289.44099999999</v>
      </c>
      <c r="F206" s="34">
        <v>323011.68599999999</v>
      </c>
      <c r="G206" s="34">
        <v>-20277.755000000001</v>
      </c>
      <c r="H206" s="34">
        <v>341426.26899999997</v>
      </c>
      <c r="I206" s="34">
        <v>328670.92800000001</v>
      </c>
      <c r="J206" s="34">
        <v>-12755.341</v>
      </c>
      <c r="K206" s="34">
        <v>341892.06199999998</v>
      </c>
      <c r="L206" s="34">
        <v>328176.82799999998</v>
      </c>
      <c r="M206" s="34">
        <v>-13715.234</v>
      </c>
      <c r="N206" s="34">
        <v>345310.98262000002</v>
      </c>
      <c r="O206" s="34">
        <v>328176.82799999998</v>
      </c>
      <c r="P206" s="34">
        <v>-17134.154620000001</v>
      </c>
    </row>
    <row r="207" spans="1:16" x14ac:dyDescent="0.2">
      <c r="A207" s="42" t="s">
        <v>210</v>
      </c>
      <c r="B207" s="43" t="s">
        <v>211</v>
      </c>
      <c r="C207" s="34">
        <v>59179.124766000001</v>
      </c>
      <c r="D207" s="34">
        <v>82851.506999999998</v>
      </c>
      <c r="E207" s="34">
        <v>82627.281000000003</v>
      </c>
      <c r="F207" s="34">
        <v>74358.952000000005</v>
      </c>
      <c r="G207" s="34">
        <v>-8268.3289999999997</v>
      </c>
      <c r="H207" s="34">
        <v>82178.828999999998</v>
      </c>
      <c r="I207" s="34">
        <v>76128</v>
      </c>
      <c r="J207" s="34">
        <v>-6050.8289999999997</v>
      </c>
      <c r="K207" s="34">
        <v>82467.101999999999</v>
      </c>
      <c r="L207" s="34">
        <v>76303.679999999993</v>
      </c>
      <c r="M207" s="34">
        <v>-6163.4219999999996</v>
      </c>
      <c r="N207" s="34">
        <v>83291.773019999993</v>
      </c>
      <c r="O207" s="34">
        <v>76303.679999999993</v>
      </c>
      <c r="P207" s="34">
        <v>-6988.0930200000003</v>
      </c>
    </row>
    <row r="208" spans="1:16" x14ac:dyDescent="0.2">
      <c r="A208" s="42" t="s">
        <v>212</v>
      </c>
      <c r="B208" s="43" t="s">
        <v>213</v>
      </c>
      <c r="C208" s="34">
        <v>119878.6003105</v>
      </c>
      <c r="D208" s="34">
        <v>177462.72099999999</v>
      </c>
      <c r="E208" s="34">
        <v>178793.989</v>
      </c>
      <c r="F208" s="34">
        <v>138239.41200000001</v>
      </c>
      <c r="G208" s="34">
        <v>-40554.576999999997</v>
      </c>
      <c r="H208" s="34">
        <v>178657.755</v>
      </c>
      <c r="I208" s="34">
        <v>129897.792</v>
      </c>
      <c r="J208" s="34">
        <v>-48759.963000000003</v>
      </c>
      <c r="K208" s="34">
        <v>179328.67800000001</v>
      </c>
      <c r="L208" s="34">
        <v>129903.648</v>
      </c>
      <c r="M208" s="34">
        <v>-49425.03</v>
      </c>
      <c r="N208" s="34">
        <v>181121.96478000001</v>
      </c>
      <c r="O208" s="34">
        <v>165364.65599999999</v>
      </c>
      <c r="P208" s="34">
        <v>-15757.308779999999</v>
      </c>
    </row>
    <row r="209" spans="1:16" x14ac:dyDescent="0.2">
      <c r="A209" s="42" t="s">
        <v>220</v>
      </c>
      <c r="B209" s="43" t="s">
        <v>221</v>
      </c>
      <c r="C209" s="34">
        <v>54659055.751999997</v>
      </c>
      <c r="D209" s="34">
        <v>52118710</v>
      </c>
      <c r="E209" s="34">
        <v>51662596</v>
      </c>
      <c r="F209" s="34">
        <v>51056990</v>
      </c>
      <c r="G209" s="34">
        <v>-605606</v>
      </c>
      <c r="H209" s="34">
        <v>51650892</v>
      </c>
      <c r="I209" s="34">
        <v>52092680</v>
      </c>
      <c r="J209" s="34">
        <v>441788</v>
      </c>
      <c r="K209" s="34">
        <v>51758926</v>
      </c>
      <c r="L209" s="34">
        <v>52113732</v>
      </c>
      <c r="M209" s="34">
        <v>354806</v>
      </c>
      <c r="N209" s="34">
        <v>52276515.259999998</v>
      </c>
      <c r="O209" s="34">
        <v>52219714</v>
      </c>
      <c r="P209" s="34">
        <v>-56801.26</v>
      </c>
    </row>
    <row r="210" spans="1:16" x14ac:dyDescent="0.2">
      <c r="A210" s="41" t="s">
        <v>387</v>
      </c>
      <c r="B210" s="40" t="s">
        <v>7</v>
      </c>
      <c r="C210" s="34">
        <v>82289180.340000004</v>
      </c>
      <c r="D210" s="34">
        <v>81249000</v>
      </c>
      <c r="E210" s="34">
        <v>81249000</v>
      </c>
      <c r="F210" s="34">
        <v>84139120</v>
      </c>
      <c r="G210" s="34">
        <v>2890120</v>
      </c>
      <c r="H210" s="34">
        <v>81249000</v>
      </c>
      <c r="I210" s="34">
        <v>80311920</v>
      </c>
      <c r="J210" s="34">
        <v>-937080</v>
      </c>
      <c r="K210" s="34">
        <v>81249000</v>
      </c>
      <c r="L210" s="34">
        <v>80148320</v>
      </c>
      <c r="M210" s="34">
        <v>-1100680</v>
      </c>
      <c r="N210" s="34">
        <v>82061490</v>
      </c>
      <c r="O210" s="34">
        <v>80148320</v>
      </c>
      <c r="P210" s="34">
        <v>-1913170</v>
      </c>
    </row>
    <row r="211" spans="1:16" x14ac:dyDescent="0.2">
      <c r="A211" s="42" t="s">
        <v>450</v>
      </c>
      <c r="B211" s="43" t="s">
        <v>451</v>
      </c>
      <c r="C211" s="34">
        <v>-260341.05</v>
      </c>
      <c r="D211" s="34">
        <v>788400</v>
      </c>
      <c r="E211" s="34">
        <v>788400</v>
      </c>
      <c r="F211" s="34"/>
      <c r="G211" s="34">
        <v>-788400</v>
      </c>
      <c r="H211" s="34">
        <v>788400</v>
      </c>
      <c r="I211" s="34"/>
      <c r="J211" s="34">
        <v>-788400</v>
      </c>
      <c r="K211" s="34">
        <v>788400</v>
      </c>
      <c r="L211" s="34"/>
      <c r="M211" s="34">
        <v>-788400</v>
      </c>
      <c r="N211" s="34">
        <v>796284</v>
      </c>
      <c r="O211" s="34"/>
      <c r="P211" s="34">
        <v>-796284</v>
      </c>
    </row>
    <row r="212" spans="1:16" x14ac:dyDescent="0.2">
      <c r="A212" s="42" t="s">
        <v>452</v>
      </c>
      <c r="B212" s="43" t="s">
        <v>453</v>
      </c>
      <c r="C212" s="34">
        <v>82782700</v>
      </c>
      <c r="D212" s="34">
        <v>80599900</v>
      </c>
      <c r="E212" s="34">
        <v>80599900</v>
      </c>
      <c r="F212" s="34">
        <v>84297600</v>
      </c>
      <c r="G212" s="34">
        <v>3697700</v>
      </c>
      <c r="H212" s="34">
        <v>80599900</v>
      </c>
      <c r="I212" s="34">
        <v>80470400</v>
      </c>
      <c r="J212" s="34">
        <v>-129500</v>
      </c>
      <c r="K212" s="34">
        <v>80599900</v>
      </c>
      <c r="L212" s="34">
        <v>80306800</v>
      </c>
      <c r="M212" s="34">
        <v>-293100</v>
      </c>
      <c r="N212" s="34">
        <v>81405899</v>
      </c>
      <c r="O212" s="34">
        <v>80306800</v>
      </c>
      <c r="P212" s="34">
        <v>-1099099</v>
      </c>
    </row>
    <row r="213" spans="1:16" x14ac:dyDescent="0.2">
      <c r="A213" s="42" t="s">
        <v>454</v>
      </c>
      <c r="B213" s="43" t="s">
        <v>455</v>
      </c>
      <c r="C213" s="56">
        <v>-233178.61</v>
      </c>
      <c r="D213" s="34">
        <v>-139300</v>
      </c>
      <c r="E213" s="34">
        <v>-139300</v>
      </c>
      <c r="F213" s="34">
        <v>-158480</v>
      </c>
      <c r="G213" s="34">
        <v>-19180</v>
      </c>
      <c r="H213" s="34">
        <v>-139300</v>
      </c>
      <c r="I213" s="34">
        <v>-158480</v>
      </c>
      <c r="J213" s="34">
        <v>-19180</v>
      </c>
      <c r="K213" s="34">
        <v>-139300</v>
      </c>
      <c r="L213" s="34">
        <v>-158480</v>
      </c>
      <c r="M213" s="34">
        <v>-19180</v>
      </c>
      <c r="N213" s="34">
        <v>-140693</v>
      </c>
      <c r="O213" s="34">
        <v>-158480</v>
      </c>
      <c r="P213" s="34">
        <v>-17787</v>
      </c>
    </row>
    <row r="214" spans="1:16" x14ac:dyDescent="0.2">
      <c r="A214" s="41" t="s">
        <v>388</v>
      </c>
      <c r="B214" s="40" t="s">
        <v>389</v>
      </c>
      <c r="C214" s="34">
        <v>47177511.824884601</v>
      </c>
      <c r="D214" s="34">
        <v>49908372.516000003</v>
      </c>
      <c r="E214" s="34">
        <v>50013129.060000002</v>
      </c>
      <c r="F214" s="34">
        <v>49147659.181999996</v>
      </c>
      <c r="G214" s="34">
        <v>-865469.87800000003</v>
      </c>
      <c r="H214" s="34">
        <v>52076371.908</v>
      </c>
      <c r="I214" s="34">
        <v>52193339.171999998</v>
      </c>
      <c r="J214" s="34">
        <v>116967.264</v>
      </c>
      <c r="K214" s="34">
        <v>52160805.259999998</v>
      </c>
      <c r="L214" s="34">
        <v>52177607.32</v>
      </c>
      <c r="M214" s="34">
        <v>16802.060000000001</v>
      </c>
      <c r="N214" s="34">
        <v>52682413.312600002</v>
      </c>
      <c r="O214" s="34">
        <v>52267240.824000001</v>
      </c>
      <c r="P214" s="34">
        <v>-415172.48859999998</v>
      </c>
    </row>
    <row r="215" spans="1:16" x14ac:dyDescent="0.2">
      <c r="A215" s="42" t="s">
        <v>204</v>
      </c>
      <c r="B215" s="43" t="s">
        <v>205</v>
      </c>
      <c r="C215" s="34"/>
      <c r="D215" s="34">
        <v>51717.860999999997</v>
      </c>
      <c r="E215" s="34">
        <v>50951.724000000002</v>
      </c>
      <c r="F215" s="34">
        <v>49634.006999999998</v>
      </c>
      <c r="G215" s="34">
        <v>-1317.7170000000001</v>
      </c>
      <c r="H215" s="34">
        <v>50951.724000000002</v>
      </c>
      <c r="I215" s="34">
        <v>51275.828000000001</v>
      </c>
      <c r="J215" s="34">
        <v>324.10399999999998</v>
      </c>
      <c r="K215" s="34">
        <v>50951.724000000002</v>
      </c>
      <c r="L215" s="34">
        <v>51275.828000000001</v>
      </c>
      <c r="M215" s="34">
        <v>324.10399999999998</v>
      </c>
      <c r="N215" s="34">
        <v>51461.241240000003</v>
      </c>
      <c r="O215" s="34">
        <v>51275.828000000001</v>
      </c>
      <c r="P215" s="34">
        <v>-185.41324</v>
      </c>
    </row>
    <row r="216" spans="1:16" x14ac:dyDescent="0.2">
      <c r="A216" s="42" t="s">
        <v>206</v>
      </c>
      <c r="B216" s="43" t="s">
        <v>207</v>
      </c>
      <c r="C216" s="34"/>
      <c r="D216" s="34">
        <v>123.90300000000001</v>
      </c>
      <c r="E216" s="34">
        <v>130446.988</v>
      </c>
      <c r="F216" s="34"/>
      <c r="G216" s="34">
        <v>-130446.988</v>
      </c>
      <c r="H216" s="34">
        <v>195405.82800000001</v>
      </c>
      <c r="I216" s="34">
        <v>64869.983999999997</v>
      </c>
      <c r="J216" s="34">
        <v>-130535.844</v>
      </c>
      <c r="K216" s="34">
        <v>262685.82799999998</v>
      </c>
      <c r="L216" s="34">
        <v>132263.66399999999</v>
      </c>
      <c r="M216" s="34">
        <v>-130422.164</v>
      </c>
      <c r="N216" s="34">
        <v>265312.68628000002</v>
      </c>
      <c r="O216" s="34">
        <v>199543.66399999999</v>
      </c>
      <c r="P216" s="34">
        <v>-65769.022280000005</v>
      </c>
    </row>
    <row r="217" spans="1:16" x14ac:dyDescent="0.2">
      <c r="A217" s="42" t="s">
        <v>208</v>
      </c>
      <c r="B217" s="43" t="s">
        <v>209</v>
      </c>
      <c r="C217" s="34">
        <v>36.58</v>
      </c>
      <c r="D217" s="34">
        <v>46847.267999999996</v>
      </c>
      <c r="E217" s="34">
        <v>54031.987999999998</v>
      </c>
      <c r="F217" s="34">
        <v>50836.101000000002</v>
      </c>
      <c r="G217" s="34">
        <v>-3195.8870000000002</v>
      </c>
      <c r="H217" s="34">
        <v>54031.987999999998</v>
      </c>
      <c r="I217" s="34">
        <v>52084.464</v>
      </c>
      <c r="J217" s="34">
        <v>-1947.5239999999999</v>
      </c>
      <c r="K217" s="34">
        <v>54031.987999999998</v>
      </c>
      <c r="L217" s="34">
        <v>52006.163999999997</v>
      </c>
      <c r="M217" s="34">
        <v>-2025.8240000000001</v>
      </c>
      <c r="N217" s="34">
        <v>54572.30788</v>
      </c>
      <c r="O217" s="34">
        <v>52006.163999999997</v>
      </c>
      <c r="P217" s="34">
        <v>-2566.1438800000001</v>
      </c>
    </row>
    <row r="218" spans="1:16" x14ac:dyDescent="0.2">
      <c r="A218" s="42" t="s">
        <v>210</v>
      </c>
      <c r="B218" s="43" t="s">
        <v>211</v>
      </c>
      <c r="C218" s="34">
        <v>9373.3378823999992</v>
      </c>
      <c r="D218" s="34">
        <v>13117.221</v>
      </c>
      <c r="E218" s="34">
        <v>13005.108</v>
      </c>
      <c r="F218" s="34">
        <v>11702.732</v>
      </c>
      <c r="G218" s="34">
        <v>-1302.376</v>
      </c>
      <c r="H218" s="34">
        <v>13005.108</v>
      </c>
      <c r="I218" s="34">
        <v>12064</v>
      </c>
      <c r="J218" s="34">
        <v>-941.10799999999995</v>
      </c>
      <c r="K218" s="34">
        <v>13032.948</v>
      </c>
      <c r="L218" s="34">
        <v>12091.84</v>
      </c>
      <c r="M218" s="34">
        <v>-941.10799999999995</v>
      </c>
      <c r="N218" s="34">
        <v>13163.277480000001</v>
      </c>
      <c r="O218" s="34">
        <v>12091.84</v>
      </c>
      <c r="P218" s="34">
        <v>-1071.4374800000001</v>
      </c>
    </row>
    <row r="219" spans="1:16" x14ac:dyDescent="0.2">
      <c r="A219" s="42" t="s">
        <v>212</v>
      </c>
      <c r="B219" s="43" t="s">
        <v>213</v>
      </c>
      <c r="C219" s="34">
        <v>18987.483002199999</v>
      </c>
      <c r="D219" s="34">
        <v>28096.262999999999</v>
      </c>
      <c r="E219" s="34">
        <v>28141.252</v>
      </c>
      <c r="F219" s="34">
        <v>21756.342000000001</v>
      </c>
      <c r="G219" s="34">
        <v>-6384.91</v>
      </c>
      <c r="H219" s="34">
        <v>28273.26</v>
      </c>
      <c r="I219" s="34">
        <v>20584.896000000001</v>
      </c>
      <c r="J219" s="34">
        <v>-7688.3639999999996</v>
      </c>
      <c r="K219" s="34">
        <v>28340.772000000001</v>
      </c>
      <c r="L219" s="34">
        <v>20585.824000000001</v>
      </c>
      <c r="M219" s="34">
        <v>-7754.9480000000003</v>
      </c>
      <c r="N219" s="34">
        <v>28624.17972</v>
      </c>
      <c r="O219" s="34">
        <v>26205.328000000001</v>
      </c>
      <c r="P219" s="34">
        <v>-2418.8517200000001</v>
      </c>
    </row>
    <row r="220" spans="1:16" x14ac:dyDescent="0.2">
      <c r="A220" s="42" t="s">
        <v>456</v>
      </c>
      <c r="B220" s="43" t="s">
        <v>457</v>
      </c>
      <c r="C220" s="34">
        <v>38518737.200000003</v>
      </c>
      <c r="D220" s="34">
        <v>41539200</v>
      </c>
      <c r="E220" s="34">
        <v>41579300</v>
      </c>
      <c r="F220" s="34">
        <v>40952100</v>
      </c>
      <c r="G220" s="34">
        <v>-627200</v>
      </c>
      <c r="H220" s="34">
        <v>43579300</v>
      </c>
      <c r="I220" s="34">
        <v>43767300</v>
      </c>
      <c r="J220" s="34">
        <v>188000</v>
      </c>
      <c r="K220" s="34">
        <v>43579300</v>
      </c>
      <c r="L220" s="34">
        <v>43680900</v>
      </c>
      <c r="M220" s="34">
        <v>101600</v>
      </c>
      <c r="N220" s="34">
        <v>44015093</v>
      </c>
      <c r="O220" s="34">
        <v>43680900</v>
      </c>
      <c r="P220" s="34">
        <v>-334193</v>
      </c>
    </row>
    <row r="221" spans="1:16" x14ac:dyDescent="0.2">
      <c r="A221" s="42" t="s">
        <v>220</v>
      </c>
      <c r="B221" s="43" t="s">
        <v>221</v>
      </c>
      <c r="C221" s="34">
        <v>8630377.2239999995</v>
      </c>
      <c r="D221" s="34">
        <v>8229270</v>
      </c>
      <c r="E221" s="34">
        <v>8157252</v>
      </c>
      <c r="F221" s="34">
        <v>8061630</v>
      </c>
      <c r="G221" s="34">
        <v>-95622</v>
      </c>
      <c r="H221" s="34">
        <v>8155404</v>
      </c>
      <c r="I221" s="34">
        <v>8225160</v>
      </c>
      <c r="J221" s="34">
        <v>69756</v>
      </c>
      <c r="K221" s="34">
        <v>8172462</v>
      </c>
      <c r="L221" s="34">
        <v>8228484</v>
      </c>
      <c r="M221" s="34">
        <v>56022</v>
      </c>
      <c r="N221" s="34">
        <v>8254186.6200000001</v>
      </c>
      <c r="O221" s="34">
        <v>8245218</v>
      </c>
      <c r="P221" s="34">
        <v>-8968.6200000000008</v>
      </c>
    </row>
    <row r="222" spans="1:16" x14ac:dyDescent="0.2">
      <c r="A222" s="41" t="s">
        <v>390</v>
      </c>
      <c r="B222" s="40" t="s">
        <v>19</v>
      </c>
      <c r="C222" s="34">
        <v>1679009.88</v>
      </c>
      <c r="D222" s="34">
        <v>3373800</v>
      </c>
      <c r="E222" s="34">
        <v>3408500</v>
      </c>
      <c r="F222" s="34">
        <v>3388000</v>
      </c>
      <c r="G222" s="34">
        <v>-20500</v>
      </c>
      <c r="H222" s="34">
        <v>3442600</v>
      </c>
      <c r="I222" s="34">
        <v>3408200</v>
      </c>
      <c r="J222" s="34">
        <v>-34400</v>
      </c>
      <c r="K222" s="34">
        <v>3477100</v>
      </c>
      <c r="L222" s="34">
        <v>3435400</v>
      </c>
      <c r="M222" s="34">
        <v>-41700</v>
      </c>
      <c r="N222" s="34">
        <v>3511871</v>
      </c>
      <c r="O222" s="34">
        <v>3469800</v>
      </c>
      <c r="P222" s="34">
        <v>-42071</v>
      </c>
    </row>
    <row r="223" spans="1:16" x14ac:dyDescent="0.2">
      <c r="A223" s="42" t="s">
        <v>458</v>
      </c>
      <c r="B223" s="43" t="s">
        <v>459</v>
      </c>
      <c r="C223" s="34">
        <v>1679009.88</v>
      </c>
      <c r="D223" s="34">
        <v>3373800</v>
      </c>
      <c r="E223" s="34">
        <v>3408500</v>
      </c>
      <c r="F223" s="34">
        <v>3388000</v>
      </c>
      <c r="G223" s="34">
        <v>-20500</v>
      </c>
      <c r="H223" s="34">
        <v>3442600</v>
      </c>
      <c r="I223" s="34">
        <v>3408200</v>
      </c>
      <c r="J223" s="34">
        <v>-34400</v>
      </c>
      <c r="K223" s="34">
        <v>3477100</v>
      </c>
      <c r="L223" s="34">
        <v>3435400</v>
      </c>
      <c r="M223" s="34">
        <v>-41700</v>
      </c>
      <c r="N223" s="34">
        <v>3511871</v>
      </c>
      <c r="O223" s="34">
        <v>3469800</v>
      </c>
      <c r="P223" s="34">
        <v>-42071</v>
      </c>
    </row>
    <row r="224" spans="1:16" x14ac:dyDescent="0.2">
      <c r="A224" s="41" t="s">
        <v>391</v>
      </c>
      <c r="B224" s="40" t="s">
        <v>392</v>
      </c>
      <c r="C224" s="34">
        <v>374962097.24788952</v>
      </c>
      <c r="D224" s="34">
        <v>375450166.92799997</v>
      </c>
      <c r="E224" s="34">
        <v>375450714.97500002</v>
      </c>
      <c r="F224" s="34">
        <v>375402927.49000001</v>
      </c>
      <c r="G224" s="34">
        <v>-47787.485000000001</v>
      </c>
      <c r="H224" s="34">
        <v>375450674.45499998</v>
      </c>
      <c r="I224" s="34">
        <v>375033520.09500003</v>
      </c>
      <c r="J224" s="34">
        <v>-417154.36</v>
      </c>
      <c r="K224" s="34">
        <v>375427008.22500002</v>
      </c>
      <c r="L224" s="34">
        <v>375036664.44999999</v>
      </c>
      <c r="M224" s="34">
        <v>-390343.77500000002</v>
      </c>
      <c r="N224" s="34">
        <v>379181278.30725002</v>
      </c>
      <c r="O224" s="34">
        <v>375055644.99000001</v>
      </c>
      <c r="P224" s="34">
        <v>-4125633.3172499998</v>
      </c>
    </row>
    <row r="225" spans="1:16" x14ac:dyDescent="0.2">
      <c r="A225" s="42" t="s">
        <v>204</v>
      </c>
      <c r="B225" s="43" t="s">
        <v>205</v>
      </c>
      <c r="C225" s="34"/>
      <c r="D225" s="34">
        <v>15913.188</v>
      </c>
      <c r="E225" s="34">
        <v>15373.365</v>
      </c>
      <c r="F225" s="34">
        <v>15373.365</v>
      </c>
      <c r="G225" s="34"/>
      <c r="H225" s="34">
        <v>15373.365</v>
      </c>
      <c r="I225" s="34">
        <v>15471.155000000001</v>
      </c>
      <c r="J225" s="34">
        <v>97.79</v>
      </c>
      <c r="K225" s="34">
        <v>15373.365</v>
      </c>
      <c r="L225" s="34">
        <v>15471.155000000001</v>
      </c>
      <c r="M225" s="34">
        <v>97.79</v>
      </c>
      <c r="N225" s="34">
        <v>15527.09865</v>
      </c>
      <c r="O225" s="34">
        <v>15471.155000000001</v>
      </c>
      <c r="P225" s="34">
        <v>-55.943649999999998</v>
      </c>
    </row>
    <row r="226" spans="1:16" x14ac:dyDescent="0.2">
      <c r="A226" s="42" t="s">
        <v>206</v>
      </c>
      <c r="B226" s="43" t="s">
        <v>207</v>
      </c>
      <c r="C226" s="34"/>
      <c r="D226" s="34">
        <v>38.124000000000002</v>
      </c>
      <c r="E226" s="34">
        <v>39359.004999999997</v>
      </c>
      <c r="F226" s="34"/>
      <c r="G226" s="34">
        <v>-39359.004999999997</v>
      </c>
      <c r="H226" s="34">
        <v>58958.654999999999</v>
      </c>
      <c r="I226" s="34">
        <v>19572.84</v>
      </c>
      <c r="J226" s="34">
        <v>-39385.815000000002</v>
      </c>
      <c r="K226" s="34">
        <v>79258.654999999999</v>
      </c>
      <c r="L226" s="34">
        <v>39907.14</v>
      </c>
      <c r="M226" s="34">
        <v>-39351.514999999999</v>
      </c>
      <c r="N226" s="34">
        <v>80051.241550000006</v>
      </c>
      <c r="O226" s="34">
        <v>60207.14</v>
      </c>
      <c r="P226" s="34">
        <v>-19844.101549999999</v>
      </c>
    </row>
    <row r="227" spans="1:16" x14ac:dyDescent="0.2">
      <c r="A227" s="42" t="s">
        <v>208</v>
      </c>
      <c r="B227" s="43" t="s">
        <v>209</v>
      </c>
      <c r="C227" s="34">
        <v>10.85</v>
      </c>
      <c r="D227" s="34">
        <v>14414.544</v>
      </c>
      <c r="E227" s="34">
        <v>16302.754999999999</v>
      </c>
      <c r="F227" s="34">
        <v>15745.695</v>
      </c>
      <c r="G227" s="34">
        <v>-557.05999999999995</v>
      </c>
      <c r="H227" s="34">
        <v>16302.754999999999</v>
      </c>
      <c r="I227" s="34">
        <v>15715.14</v>
      </c>
      <c r="J227" s="34">
        <v>-587.61500000000001</v>
      </c>
      <c r="K227" s="34">
        <v>16302.754999999999</v>
      </c>
      <c r="L227" s="34">
        <v>15691.514999999999</v>
      </c>
      <c r="M227" s="34">
        <v>-611.24</v>
      </c>
      <c r="N227" s="34">
        <v>16465.78255</v>
      </c>
      <c r="O227" s="34">
        <v>15691.514999999999</v>
      </c>
      <c r="P227" s="34">
        <v>-774.26755000000003</v>
      </c>
    </row>
    <row r="228" spans="1:16" x14ac:dyDescent="0.2">
      <c r="A228" s="42" t="s">
        <v>210</v>
      </c>
      <c r="B228" s="43" t="s">
        <v>211</v>
      </c>
      <c r="C228" s="34">
        <v>2780.2273380000001</v>
      </c>
      <c r="D228" s="34">
        <v>4036.0680000000002</v>
      </c>
      <c r="E228" s="34">
        <v>3923.9549999999999</v>
      </c>
      <c r="F228" s="34">
        <v>3624.74</v>
      </c>
      <c r="G228" s="34">
        <v>-299.21499999999997</v>
      </c>
      <c r="H228" s="34">
        <v>3923.9549999999999</v>
      </c>
      <c r="I228" s="34">
        <v>3640</v>
      </c>
      <c r="J228" s="34">
        <v>-283.95499999999998</v>
      </c>
      <c r="K228" s="34">
        <v>3932.355</v>
      </c>
      <c r="L228" s="34">
        <v>3648.4</v>
      </c>
      <c r="M228" s="34">
        <v>-283.95499999999998</v>
      </c>
      <c r="N228" s="34">
        <v>3971.6785500000001</v>
      </c>
      <c r="O228" s="34">
        <v>3648.4</v>
      </c>
      <c r="P228" s="34">
        <v>-323.27855</v>
      </c>
    </row>
    <row r="229" spans="1:16" x14ac:dyDescent="0.2">
      <c r="A229" s="42" t="s">
        <v>212</v>
      </c>
      <c r="B229" s="43" t="s">
        <v>213</v>
      </c>
      <c r="C229" s="34">
        <v>5631.8805515000004</v>
      </c>
      <c r="D229" s="34">
        <v>8645.0040000000008</v>
      </c>
      <c r="E229" s="34">
        <v>8490.8950000000004</v>
      </c>
      <c r="F229" s="34">
        <v>6738.69</v>
      </c>
      <c r="G229" s="34">
        <v>-1752.2049999999999</v>
      </c>
      <c r="H229" s="34">
        <v>8530.7250000000004</v>
      </c>
      <c r="I229" s="34">
        <v>6210.96</v>
      </c>
      <c r="J229" s="34">
        <v>-2319.7649999999999</v>
      </c>
      <c r="K229" s="34">
        <v>8551.0949999999993</v>
      </c>
      <c r="L229" s="34">
        <v>6211.24</v>
      </c>
      <c r="M229" s="34">
        <v>-2339.855</v>
      </c>
      <c r="N229" s="34">
        <v>8636.6059499999992</v>
      </c>
      <c r="O229" s="34">
        <v>7906.78</v>
      </c>
      <c r="P229" s="34">
        <v>-729.82595000000003</v>
      </c>
    </row>
    <row r="230" spans="1:16" x14ac:dyDescent="0.2">
      <c r="A230" s="42" t="s">
        <v>448</v>
      </c>
      <c r="B230" s="43" t="s">
        <v>221</v>
      </c>
      <c r="C230" s="34">
        <v>3369478.7425000002</v>
      </c>
      <c r="D230" s="34">
        <v>3667945</v>
      </c>
      <c r="E230" s="34">
        <v>3628090</v>
      </c>
      <c r="F230" s="34">
        <v>3627065</v>
      </c>
      <c r="G230" s="34">
        <v>-1025</v>
      </c>
      <c r="H230" s="34">
        <v>3608410</v>
      </c>
      <c r="I230" s="34">
        <v>3238530</v>
      </c>
      <c r="J230" s="34">
        <v>-369880</v>
      </c>
      <c r="K230" s="34">
        <v>3564415</v>
      </c>
      <c r="L230" s="34">
        <v>3221355</v>
      </c>
      <c r="M230" s="34">
        <v>-343060</v>
      </c>
      <c r="N230" s="34">
        <v>3600059.15</v>
      </c>
      <c r="O230" s="34">
        <v>3218340</v>
      </c>
      <c r="P230" s="34">
        <v>-381719.15</v>
      </c>
    </row>
    <row r="231" spans="1:16" x14ac:dyDescent="0.2">
      <c r="A231" s="42" t="s">
        <v>460</v>
      </c>
      <c r="B231" s="43" t="s">
        <v>461</v>
      </c>
      <c r="C231" s="47">
        <v>371642490.19999999</v>
      </c>
      <c r="D231" s="34">
        <v>371774000</v>
      </c>
      <c r="E231" s="34">
        <v>371774000</v>
      </c>
      <c r="F231" s="34">
        <v>371774000</v>
      </c>
      <c r="G231" s="34"/>
      <c r="H231" s="34">
        <v>371774000</v>
      </c>
      <c r="I231" s="34">
        <v>371774000</v>
      </c>
      <c r="J231" s="34"/>
      <c r="K231" s="34">
        <v>371774000</v>
      </c>
      <c r="L231" s="34">
        <v>371774000</v>
      </c>
      <c r="M231" s="34"/>
      <c r="N231" s="34">
        <v>375491740</v>
      </c>
      <c r="O231" s="34">
        <v>371774000</v>
      </c>
      <c r="P231" s="34">
        <v>-3717740</v>
      </c>
    </row>
    <row r="232" spans="1:16" x14ac:dyDescent="0.2">
      <c r="A232" s="42" t="s">
        <v>454</v>
      </c>
      <c r="B232" s="43" t="s">
        <v>455</v>
      </c>
      <c r="C232" s="56">
        <v>-58294.652499999997</v>
      </c>
      <c r="D232" s="34">
        <v>-34825</v>
      </c>
      <c r="E232" s="34">
        <v>-34825</v>
      </c>
      <c r="F232" s="34">
        <v>-39620</v>
      </c>
      <c r="G232" s="34">
        <v>-4795</v>
      </c>
      <c r="H232" s="34">
        <v>-34825</v>
      </c>
      <c r="I232" s="34">
        <v>-39620</v>
      </c>
      <c r="J232" s="34">
        <v>-4795</v>
      </c>
      <c r="K232" s="34">
        <v>-34825</v>
      </c>
      <c r="L232" s="34">
        <v>-39620</v>
      </c>
      <c r="M232" s="34">
        <v>-4795</v>
      </c>
      <c r="N232" s="34">
        <v>-35173.25</v>
      </c>
      <c r="O232" s="34">
        <v>-39620</v>
      </c>
      <c r="P232" s="34">
        <v>-4446.75</v>
      </c>
    </row>
    <row r="233" spans="1:16" x14ac:dyDescent="0.2">
      <c r="A233" s="41" t="s">
        <v>393</v>
      </c>
      <c r="B233" s="40" t="s">
        <v>394</v>
      </c>
      <c r="C233" s="34">
        <v>11980933.370779</v>
      </c>
      <c r="D233" s="34">
        <v>13382483.856000001</v>
      </c>
      <c r="E233" s="34">
        <v>13385964.234999999</v>
      </c>
      <c r="F233" s="34">
        <v>13262980.194</v>
      </c>
      <c r="G233" s="34">
        <v>-122984.041</v>
      </c>
      <c r="H233" s="34">
        <v>13386444.323000001</v>
      </c>
      <c r="I233" s="34">
        <v>12499180.189999999</v>
      </c>
      <c r="J233" s="34">
        <v>-887264.13300000003</v>
      </c>
      <c r="K233" s="34">
        <v>13339692.685000001</v>
      </c>
      <c r="L233" s="34">
        <v>12493568.9</v>
      </c>
      <c r="M233" s="34">
        <v>-846123.78500000003</v>
      </c>
      <c r="N233" s="34">
        <v>13473089.611850001</v>
      </c>
      <c r="O233" s="34">
        <v>12531529.98</v>
      </c>
      <c r="P233" s="34">
        <v>-941559.63185000001</v>
      </c>
    </row>
    <row r="234" spans="1:16" x14ac:dyDescent="0.2">
      <c r="A234" s="42" t="s">
        <v>204</v>
      </c>
      <c r="B234" s="43" t="s">
        <v>205</v>
      </c>
      <c r="C234" s="34"/>
      <c r="D234" s="34">
        <v>31826.376</v>
      </c>
      <c r="E234" s="34">
        <v>31185.969000000001</v>
      </c>
      <c r="F234" s="34">
        <v>31185.969000000001</v>
      </c>
      <c r="G234" s="34"/>
      <c r="H234" s="34">
        <v>31185.969000000001</v>
      </c>
      <c r="I234" s="34">
        <v>30942.31</v>
      </c>
      <c r="J234" s="34">
        <v>-243.65899999999999</v>
      </c>
      <c r="K234" s="34">
        <v>31185.969000000001</v>
      </c>
      <c r="L234" s="34">
        <v>30942.31</v>
      </c>
      <c r="M234" s="34">
        <v>-243.65899999999999</v>
      </c>
      <c r="N234" s="34">
        <v>31497.828689999998</v>
      </c>
      <c r="O234" s="34">
        <v>30942.31</v>
      </c>
      <c r="P234" s="34">
        <v>-555.51868999999999</v>
      </c>
    </row>
    <row r="235" spans="1:16" x14ac:dyDescent="0.2">
      <c r="A235" s="42" t="s">
        <v>206</v>
      </c>
      <c r="B235" s="43" t="s">
        <v>207</v>
      </c>
      <c r="C235" s="34"/>
      <c r="D235" s="34">
        <v>76.248000000000005</v>
      </c>
      <c r="E235" s="34">
        <v>79842.553</v>
      </c>
      <c r="F235" s="34"/>
      <c r="G235" s="34">
        <v>-79842.553</v>
      </c>
      <c r="H235" s="34">
        <v>119601.84299999999</v>
      </c>
      <c r="I235" s="34">
        <v>39145.68</v>
      </c>
      <c r="J235" s="34">
        <v>-80456.163</v>
      </c>
      <c r="K235" s="34">
        <v>160781.84299999999</v>
      </c>
      <c r="L235" s="34">
        <v>79814.28</v>
      </c>
      <c r="M235" s="34">
        <v>-80967.562999999995</v>
      </c>
      <c r="N235" s="34">
        <v>162389.66143000001</v>
      </c>
      <c r="O235" s="34">
        <v>120414.28</v>
      </c>
      <c r="P235" s="34">
        <v>-41975.381430000001</v>
      </c>
    </row>
    <row r="236" spans="1:16" x14ac:dyDescent="0.2">
      <c r="A236" s="42" t="s">
        <v>208</v>
      </c>
      <c r="B236" s="43" t="s">
        <v>209</v>
      </c>
      <c r="C236" s="34">
        <v>21.7</v>
      </c>
      <c r="D236" s="34">
        <v>28829.088</v>
      </c>
      <c r="E236" s="34">
        <v>33071.303</v>
      </c>
      <c r="F236" s="34">
        <v>31941.267</v>
      </c>
      <c r="G236" s="34">
        <v>-1130.0360000000001</v>
      </c>
      <c r="H236" s="34">
        <v>33071.303</v>
      </c>
      <c r="I236" s="34">
        <v>31430.28</v>
      </c>
      <c r="J236" s="34">
        <v>-1641.0229999999999</v>
      </c>
      <c r="K236" s="34">
        <v>33071.303</v>
      </c>
      <c r="L236" s="34">
        <v>31383.03</v>
      </c>
      <c r="M236" s="34">
        <v>-1688.2729999999999</v>
      </c>
      <c r="N236" s="34">
        <v>33402.016029999999</v>
      </c>
      <c r="O236" s="34">
        <v>31383.03</v>
      </c>
      <c r="P236" s="34">
        <v>-2018.98603</v>
      </c>
    </row>
    <row r="237" spans="1:16" x14ac:dyDescent="0.2">
      <c r="A237" s="42" t="s">
        <v>210</v>
      </c>
      <c r="B237" s="43" t="s">
        <v>211</v>
      </c>
      <c r="C237" s="34">
        <v>5560.4546760000003</v>
      </c>
      <c r="D237" s="34">
        <v>8072.1360000000004</v>
      </c>
      <c r="E237" s="34">
        <v>7960.0230000000001</v>
      </c>
      <c r="F237" s="34">
        <v>7353.0439999999999</v>
      </c>
      <c r="G237" s="34">
        <v>-606.97900000000004</v>
      </c>
      <c r="H237" s="34">
        <v>7960.0230000000001</v>
      </c>
      <c r="I237" s="34">
        <v>7280</v>
      </c>
      <c r="J237" s="34">
        <v>-680.02300000000002</v>
      </c>
      <c r="K237" s="34">
        <v>7977.0630000000001</v>
      </c>
      <c r="L237" s="34">
        <v>7296.8</v>
      </c>
      <c r="M237" s="34">
        <v>-680.26300000000003</v>
      </c>
      <c r="N237" s="34">
        <v>8056.8336300000001</v>
      </c>
      <c r="O237" s="34">
        <v>7296.8</v>
      </c>
      <c r="P237" s="34">
        <v>-760.03363000000002</v>
      </c>
    </row>
    <row r="238" spans="1:16" x14ac:dyDescent="0.2">
      <c r="A238" s="42" t="s">
        <v>212</v>
      </c>
      <c r="B238" s="43" t="s">
        <v>213</v>
      </c>
      <c r="C238" s="34">
        <v>11263.761103000001</v>
      </c>
      <c r="D238" s="34">
        <v>17290.008000000002</v>
      </c>
      <c r="E238" s="34">
        <v>17224.386999999999</v>
      </c>
      <c r="F238" s="34">
        <v>13669.914000000001</v>
      </c>
      <c r="G238" s="34">
        <v>-3554.473</v>
      </c>
      <c r="H238" s="34">
        <v>17305.185000000001</v>
      </c>
      <c r="I238" s="34">
        <v>12421.92</v>
      </c>
      <c r="J238" s="34">
        <v>-4883.2650000000003</v>
      </c>
      <c r="K238" s="34">
        <v>17346.507000000001</v>
      </c>
      <c r="L238" s="34">
        <v>12422.48</v>
      </c>
      <c r="M238" s="34">
        <v>-4924.027</v>
      </c>
      <c r="N238" s="34">
        <v>17519.97207</v>
      </c>
      <c r="O238" s="34">
        <v>15813.56</v>
      </c>
      <c r="P238" s="34">
        <v>-1706.4120700000001</v>
      </c>
    </row>
    <row r="239" spans="1:16" x14ac:dyDescent="0.2">
      <c r="A239" s="42" t="s">
        <v>448</v>
      </c>
      <c r="B239" s="43" t="s">
        <v>221</v>
      </c>
      <c r="C239" s="34">
        <v>6738957.4850000003</v>
      </c>
      <c r="D239" s="34">
        <v>7335890</v>
      </c>
      <c r="E239" s="34">
        <v>7256180</v>
      </c>
      <c r="F239" s="34">
        <v>7254130</v>
      </c>
      <c r="G239" s="34">
        <v>-2050</v>
      </c>
      <c r="H239" s="34">
        <v>7216820</v>
      </c>
      <c r="I239" s="34">
        <v>6477060</v>
      </c>
      <c r="J239" s="34">
        <v>-739760</v>
      </c>
      <c r="K239" s="34">
        <v>7128830</v>
      </c>
      <c r="L239" s="34">
        <v>6442710</v>
      </c>
      <c r="M239" s="34">
        <v>-686120</v>
      </c>
      <c r="N239" s="34">
        <v>7200118.2999999998</v>
      </c>
      <c r="O239" s="34">
        <v>6436680</v>
      </c>
      <c r="P239" s="34">
        <v>-763438.3</v>
      </c>
    </row>
    <row r="240" spans="1:16" x14ac:dyDescent="0.2">
      <c r="A240" s="42" t="s">
        <v>462</v>
      </c>
      <c r="B240" s="43" t="s">
        <v>463</v>
      </c>
      <c r="C240" s="34">
        <v>5725481.2800000003</v>
      </c>
      <c r="D240" s="34">
        <v>5960500</v>
      </c>
      <c r="E240" s="34">
        <v>5960500</v>
      </c>
      <c r="F240" s="34">
        <v>5924700</v>
      </c>
      <c r="G240" s="34">
        <v>-35800</v>
      </c>
      <c r="H240" s="34">
        <v>5960500</v>
      </c>
      <c r="I240" s="34">
        <v>5900900</v>
      </c>
      <c r="J240" s="34">
        <v>-59600</v>
      </c>
      <c r="K240" s="34">
        <v>5960500</v>
      </c>
      <c r="L240" s="34">
        <v>5889000</v>
      </c>
      <c r="M240" s="34">
        <v>-71500</v>
      </c>
      <c r="N240" s="34">
        <v>6020105</v>
      </c>
      <c r="O240" s="34">
        <v>5889000</v>
      </c>
      <c r="P240" s="34">
        <v>-131105</v>
      </c>
    </row>
    <row r="241" spans="1:16" x14ac:dyDescent="0.2">
      <c r="A241" s="42" t="s">
        <v>464</v>
      </c>
      <c r="B241" s="43" t="s">
        <v>465</v>
      </c>
      <c r="C241" s="34">
        <v>-500351.30999999988</v>
      </c>
      <c r="D241" s="34"/>
      <c r="E241" s="34"/>
      <c r="F241" s="34"/>
      <c r="G241" s="34"/>
      <c r="H241" s="34"/>
      <c r="I241" s="34"/>
      <c r="J241" s="34"/>
      <c r="K241" s="34"/>
      <c r="L241" s="34"/>
      <c r="M241" s="34"/>
      <c r="N241" s="34"/>
      <c r="O241" s="34"/>
      <c r="P241" s="34"/>
    </row>
    <row r="242" spans="1:16" x14ac:dyDescent="0.2">
      <c r="A242" s="41" t="s">
        <v>395</v>
      </c>
      <c r="B242" s="40" t="s">
        <v>12</v>
      </c>
      <c r="C242" s="34">
        <v>84728097.609999999</v>
      </c>
      <c r="D242" s="34">
        <v>89388000</v>
      </c>
      <c r="E242" s="34">
        <v>89887500</v>
      </c>
      <c r="F242" s="34">
        <v>89348200</v>
      </c>
      <c r="G242" s="34">
        <v>-539300</v>
      </c>
      <c r="H242" s="34">
        <v>83887500</v>
      </c>
      <c r="I242" s="34">
        <v>83048600</v>
      </c>
      <c r="J242" s="34">
        <v>-838900</v>
      </c>
      <c r="K242" s="34">
        <v>83887500</v>
      </c>
      <c r="L242" s="34">
        <v>82880800</v>
      </c>
      <c r="M242" s="34">
        <v>-1006700</v>
      </c>
      <c r="N242" s="34">
        <v>84726375</v>
      </c>
      <c r="O242" s="34">
        <v>82880800</v>
      </c>
      <c r="P242" s="34">
        <v>-1845575</v>
      </c>
    </row>
    <row r="243" spans="1:16" x14ac:dyDescent="0.2">
      <c r="A243" s="42" t="s">
        <v>466</v>
      </c>
      <c r="B243" s="43" t="s">
        <v>467</v>
      </c>
      <c r="C243" s="34">
        <v>69247574.230000004</v>
      </c>
      <c r="D243" s="34">
        <v>73599900</v>
      </c>
      <c r="E243" s="34">
        <v>74099400</v>
      </c>
      <c r="F243" s="34">
        <v>73654800</v>
      </c>
      <c r="G243" s="34">
        <v>-444600</v>
      </c>
      <c r="H243" s="34">
        <v>68099400</v>
      </c>
      <c r="I243" s="34">
        <v>67418400</v>
      </c>
      <c r="J243" s="34">
        <v>-681000</v>
      </c>
      <c r="K243" s="34">
        <v>68099400</v>
      </c>
      <c r="L243" s="34">
        <v>67282200</v>
      </c>
      <c r="M243" s="34">
        <v>-817200</v>
      </c>
      <c r="N243" s="34">
        <v>68780394</v>
      </c>
      <c r="O243" s="34">
        <v>67282200</v>
      </c>
      <c r="P243" s="34">
        <v>-1498194</v>
      </c>
    </row>
    <row r="244" spans="1:16" x14ac:dyDescent="0.2">
      <c r="A244" s="42" t="s">
        <v>468</v>
      </c>
      <c r="B244" s="43" t="s">
        <v>469</v>
      </c>
      <c r="C244" s="34">
        <v>15647307.15</v>
      </c>
      <c r="D244" s="34">
        <v>15788100</v>
      </c>
      <c r="E244" s="34">
        <v>15788100</v>
      </c>
      <c r="F244" s="34">
        <v>15693400</v>
      </c>
      <c r="G244" s="34">
        <v>-94700</v>
      </c>
      <c r="H244" s="34">
        <v>15788100</v>
      </c>
      <c r="I244" s="34">
        <v>15630200</v>
      </c>
      <c r="J244" s="34">
        <v>-157900</v>
      </c>
      <c r="K244" s="34">
        <v>15788100</v>
      </c>
      <c r="L244" s="34">
        <v>15598600</v>
      </c>
      <c r="M244" s="34">
        <v>-189500</v>
      </c>
      <c r="N244" s="34">
        <v>15945981</v>
      </c>
      <c r="O244" s="34">
        <v>15598600</v>
      </c>
      <c r="P244" s="34">
        <v>-347381</v>
      </c>
    </row>
    <row r="245" spans="1:16" x14ac:dyDescent="0.2">
      <c r="A245" s="42" t="s">
        <v>464</v>
      </c>
      <c r="B245" s="43" t="s">
        <v>465</v>
      </c>
      <c r="C245" s="34">
        <v>-166783.76999999999</v>
      </c>
      <c r="D245" s="34"/>
      <c r="E245" s="34"/>
      <c r="F245" s="34"/>
      <c r="G245" s="34"/>
      <c r="H245" s="34"/>
      <c r="I245" s="34"/>
      <c r="J245" s="34"/>
      <c r="K245" s="34"/>
      <c r="L245" s="34"/>
      <c r="M245" s="34"/>
      <c r="N245" s="34"/>
      <c r="O245" s="34"/>
      <c r="P245" s="34"/>
    </row>
    <row r="246" spans="1:16" x14ac:dyDescent="0.2">
      <c r="A246" s="41" t="s">
        <v>396</v>
      </c>
      <c r="B246" s="40" t="s">
        <v>397</v>
      </c>
      <c r="C246" s="34">
        <v>70539352.900000006</v>
      </c>
      <c r="D246" s="34">
        <v>69849900</v>
      </c>
      <c r="E246" s="34">
        <v>69849900</v>
      </c>
      <c r="F246" s="34">
        <v>69430800</v>
      </c>
      <c r="G246" s="34">
        <v>-419100</v>
      </c>
      <c r="H246" s="34">
        <v>69849900</v>
      </c>
      <c r="I246" s="34">
        <v>69151400</v>
      </c>
      <c r="J246" s="34">
        <v>-698500</v>
      </c>
      <c r="K246" s="34">
        <v>69849900</v>
      </c>
      <c r="L246" s="34">
        <v>69011700</v>
      </c>
      <c r="M246" s="34">
        <v>-838200</v>
      </c>
      <c r="N246" s="34">
        <v>70548399</v>
      </c>
      <c r="O246" s="34">
        <v>69011700</v>
      </c>
      <c r="P246" s="34">
        <v>-1536699</v>
      </c>
    </row>
    <row r="247" spans="1:16" x14ac:dyDescent="0.2">
      <c r="A247" s="42" t="s">
        <v>470</v>
      </c>
      <c r="B247" s="43" t="s">
        <v>471</v>
      </c>
      <c r="C247" s="47">
        <v>5833300</v>
      </c>
      <c r="D247" s="34"/>
      <c r="E247" s="34"/>
      <c r="F247" s="34"/>
      <c r="G247" s="34"/>
      <c r="H247" s="34"/>
      <c r="I247" s="34"/>
      <c r="J247" s="34"/>
      <c r="K247" s="34"/>
      <c r="L247" s="34"/>
      <c r="M247" s="34"/>
      <c r="N247" s="34"/>
      <c r="O247" s="34"/>
      <c r="P247" s="34"/>
    </row>
    <row r="248" spans="1:16" x14ac:dyDescent="0.2">
      <c r="A248" s="42" t="s">
        <v>472</v>
      </c>
      <c r="B248" s="43" t="s">
        <v>473</v>
      </c>
      <c r="C248" s="56">
        <v>-41.05</v>
      </c>
      <c r="D248" s="34"/>
      <c r="E248" s="34"/>
      <c r="F248" s="34"/>
      <c r="G248" s="34"/>
      <c r="H248" s="34"/>
      <c r="I248" s="34"/>
      <c r="J248" s="34"/>
      <c r="K248" s="34"/>
      <c r="L248" s="34"/>
      <c r="M248" s="34"/>
      <c r="N248" s="34"/>
      <c r="O248" s="34"/>
      <c r="P248" s="34"/>
    </row>
    <row r="249" spans="1:16" x14ac:dyDescent="0.2">
      <c r="A249" s="42" t="s">
        <v>474</v>
      </c>
      <c r="B249" s="43" t="s">
        <v>475</v>
      </c>
      <c r="C249" s="34">
        <v>64706093.950000003</v>
      </c>
      <c r="D249" s="34">
        <v>69849900</v>
      </c>
      <c r="E249" s="34">
        <v>69849900</v>
      </c>
      <c r="F249" s="34">
        <v>69430800</v>
      </c>
      <c r="G249" s="34">
        <v>-419100</v>
      </c>
      <c r="H249" s="34">
        <v>69849900</v>
      </c>
      <c r="I249" s="34">
        <v>69151400</v>
      </c>
      <c r="J249" s="34">
        <v>-698500</v>
      </c>
      <c r="K249" s="34">
        <v>69849900</v>
      </c>
      <c r="L249" s="34">
        <v>69011700</v>
      </c>
      <c r="M249" s="34">
        <v>-838200</v>
      </c>
      <c r="N249" s="34">
        <v>70548399</v>
      </c>
      <c r="O249" s="34">
        <v>69011700</v>
      </c>
      <c r="P249" s="34">
        <v>-1536699</v>
      </c>
    </row>
    <row r="250" spans="1:16" x14ac:dyDescent="0.2">
      <c r="A250" s="41" t="s">
        <v>398</v>
      </c>
      <c r="B250" s="40" t="s">
        <v>13</v>
      </c>
      <c r="C250" s="34">
        <v>2813676342.8724999</v>
      </c>
      <c r="D250" s="34">
        <v>2811517125</v>
      </c>
      <c r="E250" s="34">
        <v>2808517125</v>
      </c>
      <c r="F250" s="34">
        <v>2794591000</v>
      </c>
      <c r="G250" s="34">
        <v>-13926125</v>
      </c>
      <c r="H250" s="34">
        <v>2806517125</v>
      </c>
      <c r="I250" s="34">
        <v>2777374800</v>
      </c>
      <c r="J250" s="34">
        <v>-29142325</v>
      </c>
      <c r="K250" s="34">
        <v>2806517125</v>
      </c>
      <c r="L250" s="34">
        <v>2770860700</v>
      </c>
      <c r="M250" s="34">
        <v>-35656425</v>
      </c>
      <c r="N250" s="34">
        <v>2834582296.25</v>
      </c>
      <c r="O250" s="34">
        <v>2769860700</v>
      </c>
      <c r="P250" s="34">
        <v>-64721596.25</v>
      </c>
    </row>
    <row r="251" spans="1:16" x14ac:dyDescent="0.2">
      <c r="A251" s="42" t="s">
        <v>476</v>
      </c>
      <c r="B251" s="43" t="s">
        <v>14</v>
      </c>
      <c r="C251" s="34">
        <v>2814550762.6599998</v>
      </c>
      <c r="D251" s="34">
        <v>2812039500</v>
      </c>
      <c r="E251" s="34">
        <v>2809039500</v>
      </c>
      <c r="F251" s="34">
        <v>2795185300</v>
      </c>
      <c r="G251" s="34">
        <v>-13854200</v>
      </c>
      <c r="H251" s="34">
        <v>2807039500</v>
      </c>
      <c r="I251" s="34">
        <v>2777969100</v>
      </c>
      <c r="J251" s="34">
        <v>-29070400</v>
      </c>
      <c r="K251" s="34">
        <v>2807039500</v>
      </c>
      <c r="L251" s="34">
        <v>2771455000</v>
      </c>
      <c r="M251" s="34">
        <v>-35584500</v>
      </c>
      <c r="N251" s="34">
        <v>2835109895</v>
      </c>
      <c r="O251" s="34">
        <v>2770455000</v>
      </c>
      <c r="P251" s="34">
        <v>-64654895</v>
      </c>
    </row>
    <row r="252" spans="1:16" x14ac:dyDescent="0.2">
      <c r="A252" s="42" t="s">
        <v>454</v>
      </c>
      <c r="B252" s="43" t="s">
        <v>455</v>
      </c>
      <c r="C252" s="56">
        <v>-874419.78749999986</v>
      </c>
      <c r="D252" s="34">
        <v>-522375</v>
      </c>
      <c r="E252" s="34">
        <v>-522375</v>
      </c>
      <c r="F252" s="34">
        <v>-594300</v>
      </c>
      <c r="G252" s="34">
        <v>-71925</v>
      </c>
      <c r="H252" s="34">
        <v>-522375</v>
      </c>
      <c r="I252" s="34">
        <v>-594300</v>
      </c>
      <c r="J252" s="34">
        <v>-71925</v>
      </c>
      <c r="K252" s="34">
        <v>-522375</v>
      </c>
      <c r="L252" s="34">
        <v>-594300</v>
      </c>
      <c r="M252" s="34">
        <v>-71925</v>
      </c>
      <c r="N252" s="34">
        <v>-527598.75</v>
      </c>
      <c r="O252" s="34">
        <v>-594300</v>
      </c>
      <c r="P252" s="34">
        <v>-66701.25</v>
      </c>
    </row>
    <row r="253" spans="1:16" x14ac:dyDescent="0.2">
      <c r="A253" s="41" t="s">
        <v>399</v>
      </c>
      <c r="B253" s="40" t="s">
        <v>400</v>
      </c>
      <c r="C253" s="34">
        <v>52466703.960000001</v>
      </c>
      <c r="D253" s="34">
        <v>50800000</v>
      </c>
      <c r="E253" s="34">
        <v>49277000</v>
      </c>
      <c r="F253" s="34">
        <v>48500000</v>
      </c>
      <c r="G253" s="34">
        <v>-777000</v>
      </c>
      <c r="H253" s="34">
        <v>47897000</v>
      </c>
      <c r="I253" s="34">
        <v>50500000</v>
      </c>
      <c r="J253" s="34">
        <v>2603000</v>
      </c>
      <c r="K253" s="34">
        <v>46421000</v>
      </c>
      <c r="L253" s="34">
        <v>50045800</v>
      </c>
      <c r="M253" s="34">
        <v>3624800</v>
      </c>
      <c r="N253" s="34">
        <v>46885210</v>
      </c>
      <c r="O253" s="34">
        <v>49891400</v>
      </c>
      <c r="P253" s="34">
        <v>3006190</v>
      </c>
    </row>
    <row r="254" spans="1:16" x14ac:dyDescent="0.2">
      <c r="A254" s="42" t="s">
        <v>477</v>
      </c>
      <c r="B254" s="43" t="s">
        <v>478</v>
      </c>
      <c r="C254" s="34">
        <v>52300000</v>
      </c>
      <c r="D254" s="34">
        <v>50400000</v>
      </c>
      <c r="E254" s="34">
        <v>48877000</v>
      </c>
      <c r="F254" s="34">
        <v>48500000</v>
      </c>
      <c r="G254" s="34">
        <v>-377000</v>
      </c>
      <c r="H254" s="34">
        <v>47497000</v>
      </c>
      <c r="I254" s="34">
        <v>47000000</v>
      </c>
      <c r="J254" s="34">
        <v>-497000</v>
      </c>
      <c r="K254" s="34">
        <v>46021000</v>
      </c>
      <c r="L254" s="34">
        <v>45645800</v>
      </c>
      <c r="M254" s="34">
        <v>-375200</v>
      </c>
      <c r="N254" s="34">
        <v>46481210</v>
      </c>
      <c r="O254" s="34">
        <v>44491400</v>
      </c>
      <c r="P254" s="34">
        <v>-1989810</v>
      </c>
    </row>
    <row r="255" spans="1:16" x14ac:dyDescent="0.2">
      <c r="A255" s="42" t="s">
        <v>479</v>
      </c>
      <c r="B255" s="43" t="s">
        <v>480</v>
      </c>
      <c r="C255" s="34"/>
      <c r="D255" s="34"/>
      <c r="E255" s="34"/>
      <c r="F255" s="34"/>
      <c r="G255" s="34"/>
      <c r="H255" s="34"/>
      <c r="I255" s="34">
        <v>3500000</v>
      </c>
      <c r="J255" s="34">
        <v>3500000</v>
      </c>
      <c r="K255" s="34"/>
      <c r="L255" s="34">
        <v>4400000</v>
      </c>
      <c r="M255" s="34">
        <v>4400000</v>
      </c>
      <c r="N255" s="34"/>
      <c r="O255" s="34">
        <v>5400000</v>
      </c>
      <c r="P255" s="34">
        <v>5400000</v>
      </c>
    </row>
    <row r="256" spans="1:16" x14ac:dyDescent="0.2">
      <c r="A256" s="42" t="s">
        <v>481</v>
      </c>
      <c r="B256" s="43" t="s">
        <v>9</v>
      </c>
      <c r="C256" s="34">
        <v>166703.96</v>
      </c>
      <c r="D256" s="34">
        <v>400000</v>
      </c>
      <c r="E256" s="34">
        <v>400000</v>
      </c>
      <c r="F256" s="34"/>
      <c r="G256" s="34">
        <v>-400000</v>
      </c>
      <c r="H256" s="34">
        <v>400000</v>
      </c>
      <c r="I256" s="34"/>
      <c r="J256" s="34">
        <v>-400000</v>
      </c>
      <c r="K256" s="34">
        <v>400000</v>
      </c>
      <c r="L256" s="34"/>
      <c r="M256" s="34">
        <v>-400000</v>
      </c>
      <c r="N256" s="34">
        <v>404000</v>
      </c>
      <c r="O256" s="34"/>
      <c r="P256" s="34">
        <v>-404000</v>
      </c>
    </row>
    <row r="257" spans="1:16" x14ac:dyDescent="0.2">
      <c r="A257" s="35" t="s">
        <v>401</v>
      </c>
      <c r="B257" s="36" t="s">
        <v>402</v>
      </c>
      <c r="C257" s="34">
        <v>2113774361.4776132</v>
      </c>
      <c r="D257" s="34">
        <v>2236353528.0120001</v>
      </c>
      <c r="E257" s="34">
        <v>2091711431.5999999</v>
      </c>
      <c r="F257" s="34">
        <v>3093787153.7480001</v>
      </c>
      <c r="G257" s="34">
        <v>1002075722.148</v>
      </c>
      <c r="H257" s="34">
        <v>2087736094.6149998</v>
      </c>
      <c r="I257" s="34">
        <v>2491396392.026</v>
      </c>
      <c r="J257" s="34">
        <v>403660297.41100001</v>
      </c>
      <c r="K257" s="34">
        <v>2084689122.4849999</v>
      </c>
      <c r="L257" s="34">
        <v>2338513817.52</v>
      </c>
      <c r="M257" s="34">
        <v>253824695.03500003</v>
      </c>
      <c r="N257" s="34">
        <v>2105536013.7098501</v>
      </c>
      <c r="O257" s="34">
        <v>2215324117.178</v>
      </c>
      <c r="P257" s="34">
        <v>109788103.46815</v>
      </c>
    </row>
    <row r="258" spans="1:16" x14ac:dyDescent="0.2">
      <c r="A258" s="37" t="s">
        <v>403</v>
      </c>
      <c r="B258" s="38" t="s">
        <v>404</v>
      </c>
      <c r="C258" s="34">
        <v>129175112.64099079</v>
      </c>
      <c r="D258" s="34">
        <v>141561077.12400001</v>
      </c>
      <c r="E258" s="34">
        <v>142091576.45500001</v>
      </c>
      <c r="F258" s="34">
        <v>143209945.47799999</v>
      </c>
      <c r="G258" s="34">
        <v>1118369.023</v>
      </c>
      <c r="H258" s="34">
        <v>143411509.69299999</v>
      </c>
      <c r="I258" s="34">
        <v>144988685.70899999</v>
      </c>
      <c r="J258" s="34">
        <v>1577176.0160000003</v>
      </c>
      <c r="K258" s="34">
        <v>144632064.36500001</v>
      </c>
      <c r="L258" s="34">
        <v>146506352.78999999</v>
      </c>
      <c r="M258" s="34">
        <v>1874288.425</v>
      </c>
      <c r="N258" s="34">
        <v>146078385.00865</v>
      </c>
      <c r="O258" s="34">
        <v>147807150.264</v>
      </c>
      <c r="P258" s="34">
        <v>1728765.25535</v>
      </c>
    </row>
    <row r="259" spans="1:16" x14ac:dyDescent="0.2">
      <c r="A259" s="39" t="s">
        <v>405</v>
      </c>
      <c r="B259" s="40" t="s">
        <v>406</v>
      </c>
      <c r="C259" s="34">
        <v>26571764.1564302</v>
      </c>
      <c r="D259" s="34">
        <v>27652272.272</v>
      </c>
      <c r="E259" s="34">
        <v>27767399.739999998</v>
      </c>
      <c r="F259" s="34">
        <v>28303666.534000002</v>
      </c>
      <c r="G259" s="34">
        <v>536266.79399999999</v>
      </c>
      <c r="H259" s="34">
        <v>28014969.506000001</v>
      </c>
      <c r="I259" s="34">
        <v>29129186.195999999</v>
      </c>
      <c r="J259" s="34">
        <v>1114216.69</v>
      </c>
      <c r="K259" s="34">
        <v>28196762.07</v>
      </c>
      <c r="L259" s="34">
        <v>29806833.030000001</v>
      </c>
      <c r="M259" s="34">
        <v>1610070.96</v>
      </c>
      <c r="N259" s="34">
        <v>28478729.690699998</v>
      </c>
      <c r="O259" s="34">
        <v>29951810.603999998</v>
      </c>
      <c r="P259" s="34">
        <v>1473080.9132999999</v>
      </c>
    </row>
    <row r="260" spans="1:16" x14ac:dyDescent="0.2">
      <c r="A260" s="39" t="s">
        <v>407</v>
      </c>
      <c r="B260" s="40" t="s">
        <v>408</v>
      </c>
      <c r="C260" s="34">
        <v>9437283.7225329001</v>
      </c>
      <c r="D260" s="34">
        <v>9749195.1919999998</v>
      </c>
      <c r="E260" s="34">
        <v>9828229.8900000006</v>
      </c>
      <c r="F260" s="34">
        <v>9813787.7420000006</v>
      </c>
      <c r="G260" s="34">
        <v>-14442.147999999999</v>
      </c>
      <c r="H260" s="34">
        <v>9920348.1889999993</v>
      </c>
      <c r="I260" s="34">
        <v>9900670.9839999992</v>
      </c>
      <c r="J260" s="34">
        <v>-19677.205000000002</v>
      </c>
      <c r="K260" s="34">
        <v>10018163.955</v>
      </c>
      <c r="L260" s="34">
        <v>9998277.3100000005</v>
      </c>
      <c r="M260" s="34">
        <v>-19886.645</v>
      </c>
      <c r="N260" s="34">
        <v>10118345.594550001</v>
      </c>
      <c r="O260" s="34">
        <v>10103779.242000001</v>
      </c>
      <c r="P260" s="34">
        <v>-14566.35255</v>
      </c>
    </row>
    <row r="261" spans="1:16" x14ac:dyDescent="0.2">
      <c r="A261" s="39" t="s">
        <v>409</v>
      </c>
      <c r="B261" s="40" t="s">
        <v>410</v>
      </c>
      <c r="C261" s="34">
        <v>47420216.703428201</v>
      </c>
      <c r="D261" s="34">
        <v>51198841.355999999</v>
      </c>
      <c r="E261" s="34">
        <v>51569281.645000003</v>
      </c>
      <c r="F261" s="34">
        <v>51249363.516000003</v>
      </c>
      <c r="G261" s="34">
        <v>-319918.12900000002</v>
      </c>
      <c r="H261" s="34">
        <v>52073458.273999996</v>
      </c>
      <c r="I261" s="34">
        <v>51713494.729999997</v>
      </c>
      <c r="J261" s="34">
        <v>-359963.54399999999</v>
      </c>
      <c r="K261" s="34">
        <v>52479414.560000002</v>
      </c>
      <c r="L261" s="34">
        <v>51979856.759999998</v>
      </c>
      <c r="M261" s="34">
        <v>-499557.79999999987</v>
      </c>
      <c r="N261" s="34">
        <v>53004208.705600001</v>
      </c>
      <c r="O261" s="34">
        <v>52522071.946000002</v>
      </c>
      <c r="P261" s="34">
        <v>-482136.75959999999</v>
      </c>
    </row>
    <row r="262" spans="1:16" x14ac:dyDescent="0.2">
      <c r="A262" s="39" t="s">
        <v>411</v>
      </c>
      <c r="B262" s="40" t="s">
        <v>412</v>
      </c>
      <c r="C262" s="34">
        <v>7773307.3872464001</v>
      </c>
      <c r="D262" s="34">
        <v>9751199.5240000002</v>
      </c>
      <c r="E262" s="34">
        <v>9640224.2050000001</v>
      </c>
      <c r="F262" s="34">
        <v>9670644.8239999991</v>
      </c>
      <c r="G262" s="34">
        <v>30420.618999999999</v>
      </c>
      <c r="H262" s="34">
        <v>9728531.6689999998</v>
      </c>
      <c r="I262" s="34">
        <v>9706207.4550000001</v>
      </c>
      <c r="J262" s="34">
        <v>-22324.214</v>
      </c>
      <c r="K262" s="34">
        <v>9825244.5549999997</v>
      </c>
      <c r="L262" s="34">
        <v>9811431.0500000007</v>
      </c>
      <c r="M262" s="34">
        <v>-13813.504999999999</v>
      </c>
      <c r="N262" s="34">
        <v>9923497.00055</v>
      </c>
      <c r="O262" s="34">
        <v>9913882.1099999994</v>
      </c>
      <c r="P262" s="34">
        <v>-9614.8905500000001</v>
      </c>
    </row>
    <row r="263" spans="1:16" x14ac:dyDescent="0.2">
      <c r="A263" s="39" t="s">
        <v>413</v>
      </c>
      <c r="B263" s="40" t="s">
        <v>414</v>
      </c>
      <c r="C263" s="34">
        <v>8099724.072462501</v>
      </c>
      <c r="D263" s="34">
        <v>9624817.4759999998</v>
      </c>
      <c r="E263" s="34">
        <v>9613547.0449999999</v>
      </c>
      <c r="F263" s="34">
        <v>9992303.8900000006</v>
      </c>
      <c r="G263" s="34">
        <v>378756.84499999997</v>
      </c>
      <c r="H263" s="34">
        <v>9706321.5810000002</v>
      </c>
      <c r="I263" s="34">
        <v>10076581.795</v>
      </c>
      <c r="J263" s="34">
        <v>370260.21399999998</v>
      </c>
      <c r="K263" s="34">
        <v>9803194.1950000003</v>
      </c>
      <c r="L263" s="34">
        <v>10169356.449999999</v>
      </c>
      <c r="M263" s="34">
        <v>366162.255</v>
      </c>
      <c r="N263" s="34">
        <v>9901226.1369499993</v>
      </c>
      <c r="O263" s="34">
        <v>10271096.390000001</v>
      </c>
      <c r="P263" s="34">
        <v>369870.25305</v>
      </c>
    </row>
    <row r="264" spans="1:16" x14ac:dyDescent="0.2">
      <c r="A264" s="39" t="s">
        <v>415</v>
      </c>
      <c r="B264" s="40" t="s">
        <v>416</v>
      </c>
      <c r="C264" s="34">
        <v>29872816.598890599</v>
      </c>
      <c r="D264" s="34">
        <v>33584751.303999998</v>
      </c>
      <c r="E264" s="34">
        <v>33672893.93</v>
      </c>
      <c r="F264" s="34">
        <v>34180178.972000003</v>
      </c>
      <c r="G264" s="34">
        <v>507285.04200000007</v>
      </c>
      <c r="H264" s="34">
        <v>33967880.473999999</v>
      </c>
      <c r="I264" s="34">
        <v>34462544.549000002</v>
      </c>
      <c r="J264" s="34">
        <v>494664.07500000013</v>
      </c>
      <c r="K264" s="34">
        <v>34309285.030000001</v>
      </c>
      <c r="L264" s="34">
        <v>34740598.189999998</v>
      </c>
      <c r="M264" s="34">
        <v>431313.16</v>
      </c>
      <c r="N264" s="34">
        <v>34652377.8803</v>
      </c>
      <c r="O264" s="34">
        <v>35044509.972000003</v>
      </c>
      <c r="P264" s="34">
        <v>392132.09169999999</v>
      </c>
    </row>
    <row r="265" spans="1:16" x14ac:dyDescent="0.2">
      <c r="A265" s="37" t="s">
        <v>417</v>
      </c>
      <c r="B265" s="38" t="s">
        <v>418</v>
      </c>
      <c r="C265" s="34">
        <v>243389206.97445011</v>
      </c>
      <c r="D265" s="34">
        <v>148390011.53600001</v>
      </c>
      <c r="E265" s="34">
        <v>147156059.12</v>
      </c>
      <c r="F265" s="34">
        <v>1147421478.2939999</v>
      </c>
      <c r="G265" s="34">
        <v>1000265419.174</v>
      </c>
      <c r="H265" s="34">
        <v>148494237.403</v>
      </c>
      <c r="I265" s="34">
        <v>548512948.74000001</v>
      </c>
      <c r="J265" s="34">
        <v>400018711.33700001</v>
      </c>
      <c r="K265" s="34">
        <v>151020130.285</v>
      </c>
      <c r="L265" s="34">
        <v>401352939.94</v>
      </c>
      <c r="M265" s="34">
        <v>250332809.655</v>
      </c>
      <c r="N265" s="34">
        <v>152530331.58785</v>
      </c>
      <c r="O265" s="34">
        <v>282931279.222</v>
      </c>
      <c r="P265" s="34">
        <v>130400947.63415</v>
      </c>
    </row>
    <row r="266" spans="1:16" x14ac:dyDescent="0.2">
      <c r="A266" s="39" t="s">
        <v>419</v>
      </c>
      <c r="B266" s="40" t="s">
        <v>420</v>
      </c>
      <c r="C266" s="34">
        <v>29340704.4733187</v>
      </c>
      <c r="D266" s="34">
        <v>29694097.107999999</v>
      </c>
      <c r="E266" s="34">
        <v>29963707.234999999</v>
      </c>
      <c r="F266" s="34">
        <v>30042682.193999998</v>
      </c>
      <c r="G266" s="34">
        <v>78974.959000000003</v>
      </c>
      <c r="H266" s="34">
        <v>30276741.322999999</v>
      </c>
      <c r="I266" s="34">
        <v>30255407.190000001</v>
      </c>
      <c r="J266" s="34">
        <v>-21334.133000000002</v>
      </c>
      <c r="K266" s="34">
        <v>30576660.684999999</v>
      </c>
      <c r="L266" s="34">
        <v>30495020.899999999</v>
      </c>
      <c r="M266" s="34">
        <v>-81639.785000000003</v>
      </c>
      <c r="N266" s="34">
        <v>30882427.291850001</v>
      </c>
      <c r="O266" s="34">
        <v>30803539.98</v>
      </c>
      <c r="P266" s="34">
        <v>-78887.311849999998</v>
      </c>
    </row>
    <row r="267" spans="1:16" x14ac:dyDescent="0.2">
      <c r="A267" s="39" t="s">
        <v>421</v>
      </c>
      <c r="B267" s="40" t="s">
        <v>422</v>
      </c>
      <c r="C267" s="34">
        <v>62391062.200000003</v>
      </c>
      <c r="D267" s="34">
        <v>69980200</v>
      </c>
      <c r="E267" s="34">
        <v>66995800</v>
      </c>
      <c r="F267" s="34">
        <v>68190900</v>
      </c>
      <c r="G267" s="34">
        <v>1195100</v>
      </c>
      <c r="H267" s="34">
        <v>67187700</v>
      </c>
      <c r="I267" s="34">
        <v>68599600</v>
      </c>
      <c r="J267" s="34">
        <v>1411900</v>
      </c>
      <c r="K267" s="34">
        <v>67880000</v>
      </c>
      <c r="L267" s="34">
        <v>69637700</v>
      </c>
      <c r="M267" s="34">
        <v>1757700</v>
      </c>
      <c r="N267" s="34">
        <v>68558800</v>
      </c>
      <c r="O267" s="34">
        <v>70336900</v>
      </c>
      <c r="P267" s="34">
        <v>1778100</v>
      </c>
    </row>
    <row r="268" spans="1:16" x14ac:dyDescent="0.2">
      <c r="A268" s="39" t="s">
        <v>423</v>
      </c>
      <c r="B268" s="40" t="s">
        <v>424</v>
      </c>
      <c r="C268" s="34">
        <v>21123900</v>
      </c>
      <c r="D268" s="34">
        <v>21800000</v>
      </c>
      <c r="E268" s="34">
        <v>22500000</v>
      </c>
      <c r="F268" s="34">
        <v>22125000</v>
      </c>
      <c r="G268" s="34">
        <v>-375000</v>
      </c>
      <c r="H268" s="34">
        <v>22700000</v>
      </c>
      <c r="I268" s="34">
        <v>22233000</v>
      </c>
      <c r="J268" s="34">
        <v>-467000</v>
      </c>
      <c r="K268" s="34">
        <v>23500000</v>
      </c>
      <c r="L268" s="34">
        <v>22978000</v>
      </c>
      <c r="M268" s="34">
        <v>-522000</v>
      </c>
      <c r="N268" s="34">
        <v>23735000</v>
      </c>
      <c r="O268" s="34">
        <v>23210200</v>
      </c>
      <c r="P268" s="34">
        <v>-524800</v>
      </c>
    </row>
    <row r="269" spans="1:16" x14ac:dyDescent="0.2">
      <c r="A269" s="39" t="s">
        <v>425</v>
      </c>
      <c r="B269" s="40" t="s">
        <v>426</v>
      </c>
      <c r="C269" s="34">
        <v>115437100.51118609</v>
      </c>
      <c r="D269" s="34">
        <v>7504423.7759999996</v>
      </c>
      <c r="E269" s="34">
        <v>7566439.9199999999</v>
      </c>
      <c r="F269" s="34">
        <v>6914106.6140000001</v>
      </c>
      <c r="G269" s="34">
        <v>-652333.30599999987</v>
      </c>
      <c r="H269" s="34">
        <v>7637740.8430000003</v>
      </c>
      <c r="I269" s="34">
        <v>6976103.4170000004</v>
      </c>
      <c r="J269" s="34">
        <v>-661637.42599999986</v>
      </c>
      <c r="K269" s="34">
        <v>7713112.085</v>
      </c>
      <c r="L269" s="34">
        <v>7142463.8099999996</v>
      </c>
      <c r="M269" s="34">
        <v>-570648.27500000002</v>
      </c>
      <c r="N269" s="34">
        <v>7790243.2058499996</v>
      </c>
      <c r="O269" s="34">
        <v>7301634.2560000001</v>
      </c>
      <c r="P269" s="34">
        <v>-488608.94984999998</v>
      </c>
    </row>
    <row r="270" spans="1:16" x14ac:dyDescent="0.2">
      <c r="A270" s="39" t="s">
        <v>427</v>
      </c>
      <c r="B270" s="40" t="s">
        <v>428</v>
      </c>
      <c r="C270" s="34">
        <v>15096439.789945299</v>
      </c>
      <c r="D270" s="34">
        <v>19411290.651999999</v>
      </c>
      <c r="E270" s="34">
        <v>20130111.965</v>
      </c>
      <c r="F270" s="34">
        <v>1020148789.4859999</v>
      </c>
      <c r="G270" s="34">
        <v>1000018677.521</v>
      </c>
      <c r="H270" s="34">
        <v>20692055.237</v>
      </c>
      <c r="I270" s="34">
        <v>420448838.13300002</v>
      </c>
      <c r="J270" s="34">
        <v>399756782.89600003</v>
      </c>
      <c r="K270" s="34">
        <v>21350357.515000001</v>
      </c>
      <c r="L270" s="34">
        <v>271099755.23000002</v>
      </c>
      <c r="M270" s="34">
        <v>249749397.715</v>
      </c>
      <c r="N270" s="34">
        <v>21563861.090149999</v>
      </c>
      <c r="O270" s="34">
        <v>151279004.986</v>
      </c>
      <c r="P270" s="34">
        <v>129715143.89585</v>
      </c>
    </row>
    <row r="271" spans="1:16" x14ac:dyDescent="0.2">
      <c r="A271" s="37" t="s">
        <v>429</v>
      </c>
      <c r="B271" s="38" t="s">
        <v>430</v>
      </c>
      <c r="C271" s="34">
        <v>1741210041.8621719</v>
      </c>
      <c r="D271" s="34">
        <v>1946402439.352</v>
      </c>
      <c r="E271" s="34">
        <v>1802463796.0250001</v>
      </c>
      <c r="F271" s="34">
        <v>1803155729.9760001</v>
      </c>
      <c r="G271" s="34">
        <v>691933.95100000012</v>
      </c>
      <c r="H271" s="34">
        <v>1795830347.5190001</v>
      </c>
      <c r="I271" s="34">
        <v>1797894757.5769999</v>
      </c>
      <c r="J271" s="34">
        <v>2064410.058</v>
      </c>
      <c r="K271" s="34">
        <v>1789036927.835</v>
      </c>
      <c r="L271" s="34">
        <v>1790654524.79</v>
      </c>
      <c r="M271" s="34">
        <v>1617596.9550000003</v>
      </c>
      <c r="N271" s="34">
        <v>1806927297.1133499</v>
      </c>
      <c r="O271" s="34">
        <v>1784585687.6919999</v>
      </c>
      <c r="P271" s="34">
        <v>-22341609.421349999</v>
      </c>
    </row>
    <row r="272" spans="1:16" x14ac:dyDescent="0.2">
      <c r="A272" s="39" t="s">
        <v>431</v>
      </c>
      <c r="B272" s="40" t="s">
        <v>430</v>
      </c>
      <c r="C272" s="34">
        <v>1741210041.8621719</v>
      </c>
      <c r="D272" s="34">
        <v>1946402439.352</v>
      </c>
      <c r="E272" s="34">
        <v>1802463796.0250001</v>
      </c>
      <c r="F272" s="34">
        <v>1803155729.9760001</v>
      </c>
      <c r="G272" s="34">
        <v>691933.95100000012</v>
      </c>
      <c r="H272" s="34">
        <v>1795830347.5190001</v>
      </c>
      <c r="I272" s="34">
        <v>1797894757.5769999</v>
      </c>
      <c r="J272" s="34">
        <v>2064410.058</v>
      </c>
      <c r="K272" s="34">
        <v>1789036927.835</v>
      </c>
      <c r="L272" s="34">
        <v>1790654524.79</v>
      </c>
      <c r="M272" s="34">
        <v>1617596.9550000003</v>
      </c>
      <c r="N272" s="34">
        <v>1806927297.1133499</v>
      </c>
      <c r="O272" s="34">
        <v>1784585687.6919999</v>
      </c>
      <c r="P272" s="34">
        <v>-22341609.421349999</v>
      </c>
    </row>
    <row r="273" spans="1:16" x14ac:dyDescent="0.2">
      <c r="A273" s="35" t="s">
        <v>432</v>
      </c>
      <c r="B273" s="36" t="s">
        <v>433</v>
      </c>
      <c r="C273" s="34">
        <v>10140952934.09</v>
      </c>
      <c r="D273" s="34">
        <v>11074838500</v>
      </c>
      <c r="E273" s="34">
        <v>11454242500</v>
      </c>
      <c r="F273" s="34">
        <v>11096894700</v>
      </c>
      <c r="G273" s="34">
        <v>-357347800</v>
      </c>
      <c r="H273" s="34">
        <v>11515998000</v>
      </c>
      <c r="I273" s="34">
        <v>11015024300</v>
      </c>
      <c r="J273" s="34">
        <v>-500973700</v>
      </c>
      <c r="K273" s="34">
        <v>11774531500</v>
      </c>
      <c r="L273" s="34">
        <v>11218677200</v>
      </c>
      <c r="M273" s="34">
        <v>-555854300</v>
      </c>
      <c r="N273" s="34">
        <v>11892276815</v>
      </c>
      <c r="O273" s="34">
        <v>11671465000</v>
      </c>
      <c r="P273" s="34">
        <v>-220811815</v>
      </c>
    </row>
    <row r="274" spans="1:16" x14ac:dyDescent="0.2">
      <c r="A274" s="37" t="s">
        <v>434</v>
      </c>
      <c r="B274" s="38" t="s">
        <v>435</v>
      </c>
      <c r="C274" s="34">
        <v>5635719887.6300001</v>
      </c>
      <c r="D274" s="34">
        <v>6599046700</v>
      </c>
      <c r="E274" s="34">
        <v>6978998100</v>
      </c>
      <c r="F274" s="34">
        <v>6873525800</v>
      </c>
      <c r="G274" s="34">
        <v>-105472300</v>
      </c>
      <c r="H274" s="34">
        <v>6816171200</v>
      </c>
      <c r="I274" s="34">
        <v>6649653200</v>
      </c>
      <c r="J274" s="34">
        <v>-166518000</v>
      </c>
      <c r="K274" s="34">
        <v>7003822300</v>
      </c>
      <c r="L274" s="34">
        <v>6868866200</v>
      </c>
      <c r="M274" s="34">
        <v>-134956100</v>
      </c>
      <c r="N274" s="34">
        <v>7073860523</v>
      </c>
      <c r="O274" s="34">
        <v>7073599200</v>
      </c>
      <c r="P274" s="34">
        <v>-261323</v>
      </c>
    </row>
    <row r="275" spans="1:16" x14ac:dyDescent="0.2">
      <c r="A275" s="39" t="s">
        <v>436</v>
      </c>
      <c r="B275" s="40" t="s">
        <v>435</v>
      </c>
      <c r="C275" s="34">
        <v>5635718451.7299995</v>
      </c>
      <c r="D275" s="34">
        <v>6599026700</v>
      </c>
      <c r="E275" s="34">
        <v>6978848100</v>
      </c>
      <c r="F275" s="34">
        <v>6873225800</v>
      </c>
      <c r="G275" s="34">
        <v>-105622300</v>
      </c>
      <c r="H275" s="34">
        <v>6816021200</v>
      </c>
      <c r="I275" s="34">
        <v>6649353200</v>
      </c>
      <c r="J275" s="34">
        <v>-166668000</v>
      </c>
      <c r="K275" s="34">
        <v>7003672300</v>
      </c>
      <c r="L275" s="34">
        <v>6868566200</v>
      </c>
      <c r="M275" s="34">
        <v>-135106100</v>
      </c>
      <c r="N275" s="34">
        <v>7073709023</v>
      </c>
      <c r="O275" s="34">
        <v>7073299200</v>
      </c>
      <c r="P275" s="34">
        <v>-409823</v>
      </c>
    </row>
    <row r="276" spans="1:16" x14ac:dyDescent="0.2">
      <c r="A276" s="39" t="s">
        <v>437</v>
      </c>
      <c r="B276" s="40" t="s">
        <v>438</v>
      </c>
      <c r="C276" s="34">
        <v>1435.9</v>
      </c>
      <c r="D276" s="34">
        <v>20000</v>
      </c>
      <c r="E276" s="34">
        <v>150000</v>
      </c>
      <c r="F276" s="34">
        <v>300000</v>
      </c>
      <c r="G276" s="34">
        <v>150000</v>
      </c>
      <c r="H276" s="34">
        <v>150000</v>
      </c>
      <c r="I276" s="34">
        <v>300000</v>
      </c>
      <c r="J276" s="34">
        <v>150000</v>
      </c>
      <c r="K276" s="34">
        <v>150000</v>
      </c>
      <c r="L276" s="34">
        <v>300000</v>
      </c>
      <c r="M276" s="34">
        <v>150000</v>
      </c>
      <c r="N276" s="34">
        <v>151500</v>
      </c>
      <c r="O276" s="34">
        <v>300000</v>
      </c>
      <c r="P276" s="34">
        <v>148500</v>
      </c>
    </row>
    <row r="277" spans="1:16" x14ac:dyDescent="0.2">
      <c r="A277" s="37" t="s">
        <v>439</v>
      </c>
      <c r="B277" s="38" t="s">
        <v>440</v>
      </c>
      <c r="C277" s="34">
        <v>1090542991.46</v>
      </c>
      <c r="D277" s="34">
        <v>997885500</v>
      </c>
      <c r="E277" s="34">
        <v>964669200</v>
      </c>
      <c r="F277" s="34">
        <v>731259500</v>
      </c>
      <c r="G277" s="34">
        <v>-233409700</v>
      </c>
      <c r="H277" s="34">
        <v>1100720900</v>
      </c>
      <c r="I277" s="34">
        <v>746170900</v>
      </c>
      <c r="J277" s="34">
        <v>-354550000</v>
      </c>
      <c r="K277" s="34">
        <v>1151535500</v>
      </c>
      <c r="L277" s="34">
        <v>700843100</v>
      </c>
      <c r="M277" s="34">
        <v>-450692400</v>
      </c>
      <c r="N277" s="34">
        <v>1163050855</v>
      </c>
      <c r="O277" s="34">
        <v>789555200</v>
      </c>
      <c r="P277" s="34">
        <v>-373495655</v>
      </c>
    </row>
    <row r="278" spans="1:16" x14ac:dyDescent="0.2">
      <c r="A278" s="39" t="s">
        <v>441</v>
      </c>
      <c r="B278" s="40" t="s">
        <v>442</v>
      </c>
      <c r="C278" s="34">
        <v>1045691265.5700001</v>
      </c>
      <c r="D278" s="34">
        <v>954503300</v>
      </c>
      <c r="E278" s="34">
        <v>926256000</v>
      </c>
      <c r="F278" s="34">
        <v>694443000</v>
      </c>
      <c r="G278" s="34">
        <v>-231813000</v>
      </c>
      <c r="H278" s="34">
        <v>1064619900</v>
      </c>
      <c r="I278" s="34">
        <v>711717400</v>
      </c>
      <c r="J278" s="34">
        <v>-352902500</v>
      </c>
      <c r="K278" s="34">
        <v>1125834800</v>
      </c>
      <c r="L278" s="34">
        <v>676851400</v>
      </c>
      <c r="M278" s="34">
        <v>-448983400</v>
      </c>
      <c r="N278" s="34">
        <v>1137093148</v>
      </c>
      <c r="O278" s="34">
        <v>762955900</v>
      </c>
      <c r="P278" s="34">
        <v>-374137248</v>
      </c>
    </row>
    <row r="279" spans="1:16" x14ac:dyDescent="0.2">
      <c r="A279" s="39" t="s">
        <v>443</v>
      </c>
      <c r="B279" s="40" t="s">
        <v>444</v>
      </c>
      <c r="C279" s="34">
        <v>44851725.890000001</v>
      </c>
      <c r="D279" s="34">
        <v>43382200</v>
      </c>
      <c r="E279" s="34">
        <v>38413200</v>
      </c>
      <c r="F279" s="34">
        <v>36816500</v>
      </c>
      <c r="G279" s="34">
        <v>-1596700</v>
      </c>
      <c r="H279" s="34">
        <v>36101000</v>
      </c>
      <c r="I279" s="34">
        <v>34453500</v>
      </c>
      <c r="J279" s="34">
        <v>-1647500</v>
      </c>
      <c r="K279" s="34">
        <v>25700700</v>
      </c>
      <c r="L279" s="34">
        <v>23991700</v>
      </c>
      <c r="M279" s="34">
        <v>-1709000</v>
      </c>
      <c r="N279" s="34">
        <v>25957707</v>
      </c>
      <c r="O279" s="34">
        <v>26599300</v>
      </c>
      <c r="P279" s="34">
        <v>641593</v>
      </c>
    </row>
    <row r="280" spans="1:16" x14ac:dyDescent="0.2">
      <c r="A280" s="37" t="s">
        <v>445</v>
      </c>
      <c r="B280" s="38" t="s">
        <v>446</v>
      </c>
      <c r="C280" s="34">
        <v>3414690055</v>
      </c>
      <c r="D280" s="34">
        <v>3477906300</v>
      </c>
      <c r="E280" s="34">
        <v>3510575200</v>
      </c>
      <c r="F280" s="34">
        <v>3492109400</v>
      </c>
      <c r="G280" s="34">
        <v>-18465800</v>
      </c>
      <c r="H280" s="34">
        <v>3599105900</v>
      </c>
      <c r="I280" s="34">
        <v>3619200200</v>
      </c>
      <c r="J280" s="34">
        <v>20094300</v>
      </c>
      <c r="K280" s="34">
        <v>3619173700</v>
      </c>
      <c r="L280" s="34">
        <v>3648967900</v>
      </c>
      <c r="M280" s="34">
        <v>29794200</v>
      </c>
      <c r="N280" s="34">
        <v>3655365437</v>
      </c>
      <c r="O280" s="34">
        <v>3808310600</v>
      </c>
      <c r="P280" s="34">
        <v>152945163</v>
      </c>
    </row>
    <row r="281" spans="1:16" x14ac:dyDescent="0.2">
      <c r="A281" s="39" t="s">
        <v>447</v>
      </c>
      <c r="B281" s="40" t="s">
        <v>446</v>
      </c>
      <c r="C281" s="34">
        <v>3414690055</v>
      </c>
      <c r="D281" s="34">
        <v>3477906300</v>
      </c>
      <c r="E281" s="34">
        <v>3510575200</v>
      </c>
      <c r="F281" s="34">
        <v>3492109400</v>
      </c>
      <c r="G281" s="34">
        <v>-18465800</v>
      </c>
      <c r="H281" s="34">
        <v>3599105900</v>
      </c>
      <c r="I281" s="34">
        <v>3619200200</v>
      </c>
      <c r="J281" s="34">
        <v>20094300</v>
      </c>
      <c r="K281" s="34">
        <v>3619173700</v>
      </c>
      <c r="L281" s="34">
        <v>3648967900</v>
      </c>
      <c r="M281" s="34">
        <v>29794200</v>
      </c>
      <c r="N281" s="34">
        <v>3655365437</v>
      </c>
      <c r="O281" s="34">
        <v>3808310600</v>
      </c>
      <c r="P281" s="34">
        <v>152945163</v>
      </c>
    </row>
  </sheetData>
  <pageMargins left="0.78740157480314965" right="0.78740157480314965" top="1.1417322834645669" bottom="0.62992125984251968" header="0.47244094488188981" footer="0.15748031496062992"/>
  <pageSetup paperSize="8" fitToHeight="0" orientation="landscape" r:id="rId1"/>
  <headerFooter>
    <oddHeader xml:space="preserve">&amp;L&amp;G
</oddHeader>
    <oddFooter>&amp;L&amp;7Druckdatum: &amp;D&amp;R&amp;7Seite &amp;P von &amp;N</oddFooter>
  </headerFooter>
  <customProperties>
    <customPr name="EpmWorksheetKeyString_GUID" r:id="rId2"/>
  </customProperties>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19_Politik_Tabellenanhang_Bundesausgaben_Tab52_d"/>
    <f:field ref="objsubject" par="" edit="true" text=""/>
    <f:field ref="objcreatedby" par="" text="Bühlmann, Monique, BLW"/>
    <f:field ref="objcreatedat" par="" text="26.12.2018 13:51:50"/>
    <f:field ref="objchangedby" par="" text="Rossi, Alessandro, BLW"/>
    <f:field ref="objmodifiedat" par="" text="13.09.2019 09:04:23"/>
    <f:field ref="doc_FSCFOLIO_1_1001_FieldDocumentNumber" par="" text=""/>
    <f:field ref="doc_FSCFOLIO_1_1001_FieldSubject" par="" edit="true" text=""/>
    <f:field ref="FSCFOLIO_1_1001_FieldCurrentUser" par="" text="BLW Alessandro Rossi"/>
    <f:field ref="CCAPRECONFIG_15_1001_Objektname" par="" edit="true" text="AB19_Politik_Tabellenanhang_Bundesausgaben_Tab52_d"/>
    <f:field ref="CHPRECONFIG_1_1001_Objektname" par="" edit="true" text="AB19_Politik_Tabellenanhang_Bundesausgaben_Tab52_d"/>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Tab52</vt:lpstr>
      <vt:lpstr>VA FP nach Ag min R20</vt:lpstr>
      <vt:lpstr>VA FP nach Ag min R19</vt:lpstr>
      <vt:lpstr>'VA FP nach Ag min R19'!Drucktitel</vt:lpstr>
      <vt:lpstr>'VA FP nach Ag min R20'!Drucktitel</vt:lpstr>
      <vt:lpstr>'VA FP nach Ag min R19'!SAPCrosstab2</vt:lpstr>
      <vt:lpstr>'VA FP nach Ag min R20'!SAPCrosstab2</vt:lpstr>
    </vt:vector>
  </TitlesOfParts>
  <Company>Panache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 Schläfli</dc:creator>
  <cp:lastModifiedBy>Meier Thomas BLW</cp:lastModifiedBy>
  <cp:lastPrinted>2019-10-18T09:17:56Z</cp:lastPrinted>
  <dcterms:created xsi:type="dcterms:W3CDTF">2015-09-07T11:12:01Z</dcterms:created>
  <dcterms:modified xsi:type="dcterms:W3CDTF">2021-08-17T09:08:15Z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3</vt:lpwstr>
  </property>
  <property fmtid="{D5CDD505-2E9C-101B-9397-08002B2CF9AE}" pid="5" name="FSC#EVDCFG@15.1400:ActualVersionCreatedAt">
    <vt:lpwstr>2019-09-13T08:53:01</vt:lpwstr>
  </property>
  <property fmtid="{D5CDD505-2E9C-101B-9397-08002B2CF9AE}" pid="6" name="FSC#EVDCFG@15.1400:ResponsibleBureau_DE">
    <vt:lpwstr>Bundesamt für Landwirtschaft BLW</vt:lpwstr>
  </property>
  <property fmtid="{D5CDD505-2E9C-101B-9397-08002B2CF9AE}" pid="7" name="FSC#EVDCFG@15.1400:ResponsibleBureau_EN">
    <vt:lpwstr>Federal Office for Agriculture FOAG</vt:lpwstr>
  </property>
  <property fmtid="{D5CDD505-2E9C-101B-9397-08002B2CF9AE}" pid="8" name="FSC#EVDCFG@15.1400:ResponsibleBureau_FR">
    <vt:lpwstr>Office fédéral de l'agriculture OFAG</vt:lpwstr>
  </property>
  <property fmtid="{D5CDD505-2E9C-101B-9397-08002B2CF9AE}" pid="9" name="FSC#EVDCFG@15.1400:ResponsibleBureau_IT">
    <vt:lpwstr>Ufficio federale dell'agricoltura UFAG</vt:lpwstr>
  </property>
  <property fmtid="{D5CDD505-2E9C-101B-9397-08002B2CF9AE}" pid="10" name="FSC#EVDCFG@15.1400:UserInChargeUserTitle">
    <vt:lpwstr/>
  </property>
  <property fmtid="{D5CDD505-2E9C-101B-9397-08002B2CF9AE}" pid="11" name="FSC#EVDCFG@15.1400:UserInChargeUserName">
    <vt:lpwstr>Bühlmann</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BLW</vt:lpwstr>
  </property>
  <property fmtid="{D5CDD505-2E9C-101B-9397-08002B2CF9AE}" pid="18" name="FSC#EVDCFG@15.1400:Address">
    <vt:lpwstr/>
  </property>
  <property fmtid="{D5CDD505-2E9C-101B-9397-08002B2CF9AE}" pid="19" name="FSC#EVDCFG@15.1400:PositionNumber">
    <vt:lpwstr/>
  </property>
  <property fmtid="{D5CDD505-2E9C-101B-9397-08002B2CF9AE}" pid="20" name="FSC#EVDCFG@15.1400:Dossierref">
    <vt:lpwstr>032.1-00006</vt:lpwstr>
  </property>
  <property fmtid="{D5CDD505-2E9C-101B-9397-08002B2CF9AE}" pid="21" name="FSC#EVDCFG@15.1400:FileRespEmail">
    <vt:lpwstr>monique.buehlmann@blw.admin.ch</vt:lpwstr>
  </property>
  <property fmtid="{D5CDD505-2E9C-101B-9397-08002B2CF9AE}" pid="22" name="FSC#EVDCFG@15.1400:FileRespFax">
    <vt:lpwstr>+41 58 462 26 34</vt:lpwstr>
  </property>
  <property fmtid="{D5CDD505-2E9C-101B-9397-08002B2CF9AE}" pid="23" name="FSC#EVDCFG@15.1400:FileRespHome">
    <vt:lpwstr>Bern</vt:lpwstr>
  </property>
  <property fmtid="{D5CDD505-2E9C-101B-9397-08002B2CF9AE}" pid="24" name="FSC#EVDCFG@15.1400:FileResponsible">
    <vt:lpwstr>Monique Bühlmann</vt:lpwstr>
  </property>
  <property fmtid="{D5CDD505-2E9C-101B-9397-08002B2CF9AE}" pid="25" name="FSC#EVDCFG@15.1400:UserInCharge">
    <vt:lpwstr/>
  </property>
  <property fmtid="{D5CDD505-2E9C-101B-9397-08002B2CF9AE}" pid="26" name="FSC#EVDCFG@15.1400:FileRespOrg">
    <vt:lpwstr>Kommunikation und Sprachdienste</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bln</vt:lpwstr>
  </property>
  <property fmtid="{D5CDD505-2E9C-101B-9397-08002B2CF9AE}" pid="31" name="FSC#EVDCFG@15.1400:FileRespStreet">
    <vt:lpwstr>Schwarzenburgstrasse 165</vt:lpwstr>
  </property>
  <property fmtid="{D5CDD505-2E9C-101B-9397-08002B2CF9AE}" pid="32" name="FSC#EVDCFG@15.1400:FileRespTel">
    <vt:lpwstr>+41 58 462 59 38</vt:lpwstr>
  </property>
  <property fmtid="{D5CDD505-2E9C-101B-9397-08002B2CF9AE}" pid="33" name="FSC#EVDCFG@15.1400:FileRespZipCode">
    <vt:lpwstr>3003</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AB19_Politik_Tabellenanhang_Bundesausgaben_Tab52_d</vt:lpwstr>
  </property>
  <property fmtid="{D5CDD505-2E9C-101B-9397-08002B2CF9AE}" pid="47" name="FSC#EVDCFG@15.1400:UserFunction">
    <vt:lpwstr>Sekretariat - DBPRR / BLW</vt:lpwstr>
  </property>
  <property fmtid="{D5CDD505-2E9C-101B-9397-08002B2CF9AE}" pid="48" name="FSC#EVDCFG@15.1400:SalutationEnglish">
    <vt:lpwstr>Communication Unit</vt:lpwstr>
  </property>
  <property fmtid="{D5CDD505-2E9C-101B-9397-08002B2CF9AE}" pid="49" name="FSC#EVDCFG@15.1400:SalutationFrench">
    <vt:lpwstr>Secteur Communication</vt:lpwstr>
  </property>
  <property fmtid="{D5CDD505-2E9C-101B-9397-08002B2CF9AE}" pid="50" name="FSC#EVDCFG@15.1400:SalutationGerman">
    <vt:lpwstr>Fachbereich Kommunikation und Sprachdienste</vt:lpwstr>
  </property>
  <property fmtid="{D5CDD505-2E9C-101B-9397-08002B2CF9AE}" pid="51" name="FSC#EVDCFG@15.1400:SalutationItalian">
    <vt:lpwstr>Settore Comunicazione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FBKSD / BLW</vt:lpwstr>
  </property>
  <property fmtid="{D5CDD505-2E9C-101B-9397-08002B2CF9AE}" pid="57" name="FSC#EVDCFG@15.1400:ResponsibleEditorFirstname">
    <vt:lpwstr>Monique</vt:lpwstr>
  </property>
  <property fmtid="{D5CDD505-2E9C-101B-9397-08002B2CF9AE}" pid="58" name="FSC#EVDCFG@15.1400:ResponsibleEditorSurname">
    <vt:lpwstr>Bühlmann</vt:lpwstr>
  </property>
  <property fmtid="{D5CDD505-2E9C-101B-9397-08002B2CF9AE}" pid="59" name="FSC#EVDCFG@15.1400:GroupTitle">
    <vt:lpwstr>Kommunikation und Sprachdienste</vt:lpwstr>
  </property>
  <property fmtid="{D5CDD505-2E9C-101B-9397-08002B2CF9AE}" pid="60" name="FSC#COOELAK@1.1001:Subject">
    <vt:lpwstr/>
  </property>
  <property fmtid="{D5CDD505-2E9C-101B-9397-08002B2CF9AE}" pid="61" name="FSC#COOELAK@1.1001:FileReference">
    <vt:lpwstr>032.1-00006</vt:lpwstr>
  </property>
  <property fmtid="{D5CDD505-2E9C-101B-9397-08002B2CF9AE}" pid="62" name="FSC#COOELAK@1.1001:FileRefYear">
    <vt:lpwstr>2019</vt:lpwstr>
  </property>
  <property fmtid="{D5CDD505-2E9C-101B-9397-08002B2CF9AE}" pid="63" name="FSC#COOELAK@1.1001:FileRefOrdinal">
    <vt:lpwstr>6</vt:lpwstr>
  </property>
  <property fmtid="{D5CDD505-2E9C-101B-9397-08002B2CF9AE}" pid="64" name="FSC#COOELAK@1.1001:FileRefOU">
    <vt:lpwstr>SGV / BLW</vt:lpwstr>
  </property>
  <property fmtid="{D5CDD505-2E9C-101B-9397-08002B2CF9AE}" pid="65" name="FSC#COOELAK@1.1001:Organization">
    <vt:lpwstr/>
  </property>
  <property fmtid="{D5CDD505-2E9C-101B-9397-08002B2CF9AE}" pid="66" name="FSC#COOELAK@1.1001:Owner">
    <vt:lpwstr>Bühlmann Monique, BLW</vt:lpwstr>
  </property>
  <property fmtid="{D5CDD505-2E9C-101B-9397-08002B2CF9AE}" pid="67" name="FSC#COOELAK@1.1001:OwnerExtension">
    <vt:lpwstr>+41 58 462 59 38</vt:lpwstr>
  </property>
  <property fmtid="{D5CDD505-2E9C-101B-9397-08002B2CF9AE}" pid="68" name="FSC#COOELAK@1.1001:OwnerFaxExtension">
    <vt:lpwstr>+41 58 462 26 34</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Direktionsbereich Politik, Recht und Ressourcen (DBPRR / BLW)</vt:lpwstr>
  </property>
  <property fmtid="{D5CDD505-2E9C-101B-9397-08002B2CF9AE}" pid="74" name="FSC#COOELAK@1.1001:CreatedAt">
    <vt:lpwstr>26.12.2018</vt:lpwstr>
  </property>
  <property fmtid="{D5CDD505-2E9C-101B-9397-08002B2CF9AE}" pid="75" name="FSC#COOELAK@1.1001:OU">
    <vt:lpwstr>Kommunikation und Sprachdienste (FBKSD / BLW)</vt:lpwstr>
  </property>
  <property fmtid="{D5CDD505-2E9C-101B-9397-08002B2CF9AE}" pid="76" name="FSC#COOELAK@1.1001:Priority">
    <vt:lpwstr> ()</vt:lpwstr>
  </property>
  <property fmtid="{D5CDD505-2E9C-101B-9397-08002B2CF9AE}" pid="77" name="FSC#COOELAK@1.1001:ObjBarCode">
    <vt:lpwstr>*COO.2101.101.4.1381875*</vt:lpwstr>
  </property>
  <property fmtid="{D5CDD505-2E9C-101B-9397-08002B2CF9AE}" pid="78" name="FSC#COOELAK@1.1001:RefBarCode">
    <vt:lpwstr>*COO.2101.101.7.1381872*</vt:lpwstr>
  </property>
  <property fmtid="{D5CDD505-2E9C-101B-9397-08002B2CF9AE}" pid="79" name="FSC#COOELAK@1.1001:FileRefBarCode">
    <vt:lpwstr>*032.1-00006*</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Bühlmann Monique, BLW</vt:lpwstr>
  </property>
  <property fmtid="{D5CDD505-2E9C-101B-9397-08002B2CF9AE}" pid="84" name="FSC#COOELAK@1.1001:ProcessResponsiblePhone">
    <vt:lpwstr>+41 58 462 59 38</vt:lpwstr>
  </property>
  <property fmtid="{D5CDD505-2E9C-101B-9397-08002B2CF9AE}" pid="85" name="FSC#COOELAK@1.1001:ProcessResponsibleMail">
    <vt:lpwstr>monique.buehlmann@blw.admin.ch</vt:lpwstr>
  </property>
  <property fmtid="{D5CDD505-2E9C-101B-9397-08002B2CF9AE}" pid="86" name="FSC#COOELAK@1.1001:ProcessResponsibleFax">
    <vt:lpwstr>+41 58 462 26 34</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032.1</vt:lpwstr>
  </property>
  <property fmtid="{D5CDD505-2E9C-101B-9397-08002B2CF9AE}" pid="93" name="FSC#COOELAK@1.1001:CurrentUserRolePos">
    <vt:lpwstr>Sachbearbeiter/in</vt:lpwstr>
  </property>
  <property fmtid="{D5CDD505-2E9C-101B-9397-08002B2CF9AE}" pid="94" name="FSC#COOELAK@1.1001:CurrentUserEmail">
    <vt:lpwstr>alessandro.rossi@blw.admin.ch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BLW Monique Bühlmann</vt:lpwstr>
  </property>
  <property fmtid="{D5CDD505-2E9C-101B-9397-08002B2CF9AE}" pid="102" name="FSC#ATSTATECFG@1.1001:AgentPhone">
    <vt:lpwstr>+41 58 462 59 38</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
  </property>
  <property fmtid="{D5CDD505-2E9C-101B-9397-08002B2CF9AE}" pid="107" name="FSC#ATSTATECFG@1.1001:DepartmentZipCode">
    <vt:lpwstr/>
  </property>
  <property fmtid="{D5CDD505-2E9C-101B-9397-08002B2CF9AE}" pid="108" name="FSC#ATSTATECFG@1.1001:DepartmentCountry">
    <vt:lpwstr/>
  </property>
  <property fmtid="{D5CDD505-2E9C-101B-9397-08002B2CF9AE}" pid="109" name="FSC#ATSTATECFG@1.1001:DepartmentCity">
    <vt:lpwstr/>
  </property>
  <property fmtid="{D5CDD505-2E9C-101B-9397-08002B2CF9AE}" pid="110" name="FSC#ATSTATECFG@1.1001:DepartmentStreet">
    <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032.1-00006/00007/00004</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OOSYSTEM@1.1:Container">
    <vt:lpwstr>COO.2101.101.4.1381875</vt:lpwstr>
  </property>
  <property fmtid="{D5CDD505-2E9C-101B-9397-08002B2CF9AE}" pid="124" name="FSC#FSCFOLIO@1.1001:docpropproject">
    <vt:lpwstr/>
  </property>
</Properties>
</file>